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90" windowWidth="18960" windowHeight="8520"/>
  </bookViews>
  <sheets>
    <sheet name="Summary" sheetId="8" r:id="rId1"/>
    <sheet name="PGATour" sheetId="1" r:id="rId2"/>
    <sheet name="Results" sheetId="2" r:id="rId3"/>
    <sheet name="Totals" sheetId="6" r:id="rId4"/>
    <sheet name="Teams" sheetId="5" r:id="rId5"/>
    <sheet name="TeamDetail" sheetId="9" r:id="rId6"/>
    <sheet name="Wins" sheetId="7" r:id="rId7"/>
    <sheet name="EntryForm" sheetId="4" r:id="rId8"/>
    <sheet name="Checks" sheetId="3" r:id="rId9"/>
    <sheet name="TeamsRev" sheetId="10" r:id="rId10"/>
  </sheets>
  <definedNames>
    <definedName name="ExternalData_1" localSheetId="1">PGATour!$A$5:$F$241</definedName>
    <definedName name="ExternalData_2" localSheetId="1">PGATour!$A$5:$F$242</definedName>
    <definedName name="ExternalData_3" localSheetId="1">PGATour!$A$5:$F$241</definedName>
    <definedName name="ExternalData_4" localSheetId="1">PGATour!$A$5:$F$248</definedName>
    <definedName name="ExternalData_5" localSheetId="1">PGATour!$A$5:$F$250</definedName>
    <definedName name="ExternalData_6" localSheetId="1">PGATour!$A$5:$F$262</definedName>
    <definedName name="stat.109.html_2014_1" localSheetId="1">PGATour!$A$3:$F$230</definedName>
    <definedName name="TeamNames">Checks!$J$6:$J$25</definedName>
  </definedNames>
  <calcPr calcId="145621"/>
</workbook>
</file>

<file path=xl/calcChain.xml><?xml version="1.0" encoding="utf-8"?>
<calcChain xmlns="http://schemas.openxmlformats.org/spreadsheetml/2006/main">
  <c r="B7" i="4" l="1"/>
  <c r="AN6" i="2" l="1"/>
  <c r="AJ6" i="2"/>
  <c r="P6" i="2"/>
  <c r="BG26" i="5" l="1"/>
  <c r="BG25" i="5"/>
  <c r="BG24" i="5"/>
  <c r="BG23" i="5"/>
  <c r="BG22" i="5"/>
  <c r="BG21" i="5"/>
  <c r="BG20" i="5"/>
  <c r="BG19" i="5"/>
  <c r="BG18" i="5"/>
  <c r="BG17" i="5"/>
  <c r="BG16" i="5"/>
  <c r="BG15" i="5"/>
  <c r="BG14" i="5"/>
  <c r="BG13" i="5"/>
  <c r="BG12" i="5"/>
  <c r="BG11" i="5"/>
  <c r="BG10" i="5"/>
  <c r="BG9" i="5"/>
  <c r="BG8" i="5"/>
  <c r="BG7" i="5"/>
  <c r="BD26" i="5"/>
  <c r="BD25" i="5"/>
  <c r="BD24" i="5"/>
  <c r="BD23" i="5"/>
  <c r="BD22" i="5"/>
  <c r="BD21" i="5"/>
  <c r="BD20" i="5"/>
  <c r="BD19" i="5"/>
  <c r="BD18" i="5"/>
  <c r="BD17" i="5"/>
  <c r="BD16" i="5"/>
  <c r="BD15" i="5"/>
  <c r="BD14" i="5"/>
  <c r="BD13" i="5"/>
  <c r="BD12" i="5"/>
  <c r="BD11" i="5"/>
  <c r="BD10" i="5"/>
  <c r="BD9" i="5"/>
  <c r="BD8" i="5"/>
  <c r="BD7" i="5"/>
  <c r="BA26" i="5"/>
  <c r="BA25" i="5"/>
  <c r="BA24" i="5"/>
  <c r="BA23" i="5"/>
  <c r="BA22" i="5"/>
  <c r="BA21" i="5"/>
  <c r="BA20" i="5"/>
  <c r="BA19" i="5"/>
  <c r="BA18" i="5"/>
  <c r="BA17" i="5"/>
  <c r="BA16" i="5"/>
  <c r="BA15" i="5"/>
  <c r="BA14" i="5"/>
  <c r="BA13" i="5"/>
  <c r="BA12" i="5"/>
  <c r="BA11" i="5"/>
  <c r="BA10" i="5"/>
  <c r="BA9" i="5"/>
  <c r="BA8" i="5"/>
  <c r="BA7" i="5"/>
  <c r="AX26" i="5"/>
  <c r="AX25" i="5"/>
  <c r="AX24" i="5"/>
  <c r="AX23" i="5"/>
  <c r="AX22" i="5"/>
  <c r="AX21" i="5"/>
  <c r="AX20" i="5"/>
  <c r="AX19" i="5"/>
  <c r="AX18" i="5"/>
  <c r="AX17" i="5"/>
  <c r="AX16" i="5"/>
  <c r="AX15" i="5"/>
  <c r="AX14" i="5"/>
  <c r="AX13" i="5"/>
  <c r="AX12" i="5"/>
  <c r="AX11" i="5"/>
  <c r="AX10" i="5"/>
  <c r="AX9" i="5"/>
  <c r="AX8" i="5"/>
  <c r="AX7" i="5"/>
  <c r="AU26" i="5"/>
  <c r="AU25" i="5"/>
  <c r="AU24" i="5"/>
  <c r="AU23" i="5"/>
  <c r="AU22" i="5"/>
  <c r="AU21" i="5"/>
  <c r="AU20" i="5"/>
  <c r="AU19" i="5"/>
  <c r="AU18" i="5"/>
  <c r="AU17" i="5"/>
  <c r="AU16" i="5"/>
  <c r="AU15" i="5"/>
  <c r="AU14" i="5"/>
  <c r="AU13" i="5"/>
  <c r="AU12" i="5"/>
  <c r="AU11" i="5"/>
  <c r="AU10" i="5"/>
  <c r="AU9" i="5"/>
  <c r="AU8" i="5"/>
  <c r="AU7" i="5"/>
  <c r="AR26" i="5"/>
  <c r="AR25" i="5"/>
  <c r="AR24" i="5"/>
  <c r="AR23" i="5"/>
  <c r="AR22" i="5"/>
  <c r="AR21" i="5"/>
  <c r="AR20" i="5"/>
  <c r="AR19" i="5"/>
  <c r="AR18" i="5"/>
  <c r="AR17" i="5"/>
  <c r="AR16" i="5"/>
  <c r="AR15" i="5"/>
  <c r="AR14" i="5"/>
  <c r="AR13" i="5"/>
  <c r="AR12" i="5"/>
  <c r="AR11" i="5"/>
  <c r="AR10" i="5"/>
  <c r="AR9" i="5"/>
  <c r="AR8" i="5"/>
  <c r="AR7" i="5"/>
  <c r="AO26" i="5"/>
  <c r="AO25" i="5"/>
  <c r="AO24" i="5"/>
  <c r="AO23" i="5"/>
  <c r="AO22" i="5"/>
  <c r="AO21" i="5"/>
  <c r="AO20" i="5"/>
  <c r="AO19" i="5"/>
  <c r="AO18" i="5"/>
  <c r="AO17" i="5"/>
  <c r="AO16" i="5"/>
  <c r="AO15" i="5"/>
  <c r="AO14" i="5"/>
  <c r="AO13" i="5"/>
  <c r="AO12" i="5"/>
  <c r="AO11" i="5"/>
  <c r="AO10" i="5"/>
  <c r="AO9" i="5"/>
  <c r="AO8" i="5"/>
  <c r="AO7" i="5"/>
  <c r="AL26" i="5"/>
  <c r="AL25" i="5"/>
  <c r="AL24" i="5"/>
  <c r="AL23" i="5"/>
  <c r="AL22" i="5"/>
  <c r="AL21" i="5"/>
  <c r="AL20" i="5"/>
  <c r="AL19" i="5"/>
  <c r="AL18" i="5"/>
  <c r="AL17" i="5"/>
  <c r="AL16" i="5"/>
  <c r="AL15" i="5"/>
  <c r="AL14" i="5"/>
  <c r="AL13" i="5"/>
  <c r="AL12" i="5"/>
  <c r="AL11" i="5"/>
  <c r="AL10" i="5"/>
  <c r="AL9" i="5"/>
  <c r="AL8" i="5"/>
  <c r="AL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AC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24" i="9"/>
  <c r="B21" i="9" l="1"/>
  <c r="B22" i="9"/>
  <c r="B23" i="9"/>
  <c r="B24" i="9"/>
  <c r="C21" i="9"/>
  <c r="C22" i="9"/>
  <c r="C23" i="9"/>
  <c r="C24" i="9"/>
  <c r="E106" i="2" l="1"/>
  <c r="D106" i="2"/>
  <c r="F106" i="2" s="1"/>
  <c r="E105" i="2"/>
  <c r="D105" i="2"/>
  <c r="F105" i="2" s="1"/>
  <c r="E104" i="2"/>
  <c r="D104" i="2"/>
  <c r="F104" i="2" s="1"/>
  <c r="E103" i="2"/>
  <c r="D103" i="2"/>
  <c r="F103" i="2" s="1"/>
  <c r="AT26" i="10"/>
  <c r="AT25" i="10"/>
  <c r="AT24" i="10"/>
  <c r="AT23" i="10"/>
  <c r="AT22" i="10"/>
  <c r="AT21" i="10"/>
  <c r="AT20" i="10"/>
  <c r="AT19" i="10"/>
  <c r="AT18" i="10"/>
  <c r="AT17" i="10"/>
  <c r="AT16" i="10"/>
  <c r="AT15" i="10"/>
  <c r="AT14" i="10"/>
  <c r="AT13" i="10"/>
  <c r="AT12" i="10"/>
  <c r="AT11" i="10"/>
  <c r="AT10" i="10"/>
  <c r="AT9" i="10"/>
  <c r="AT8" i="10"/>
  <c r="AT7" i="10"/>
  <c r="AQ26" i="10"/>
  <c r="AQ25" i="10"/>
  <c r="AQ24" i="10"/>
  <c r="AQ23" i="10"/>
  <c r="AQ22" i="10"/>
  <c r="AQ21" i="10"/>
  <c r="AQ20" i="10"/>
  <c r="AQ19" i="10"/>
  <c r="AQ18" i="10"/>
  <c r="AQ17" i="10"/>
  <c r="AQ16" i="10"/>
  <c r="AQ15" i="10"/>
  <c r="AQ14" i="10"/>
  <c r="AQ13" i="10"/>
  <c r="AQ12" i="10"/>
  <c r="AQ11" i="10"/>
  <c r="AQ10" i="10"/>
  <c r="AQ9" i="10"/>
  <c r="AQ8" i="10"/>
  <c r="AQ7" i="10"/>
  <c r="AN26" i="10"/>
  <c r="AN25" i="10"/>
  <c r="AN24" i="10"/>
  <c r="AN23" i="10"/>
  <c r="AN22" i="10"/>
  <c r="AN21" i="10"/>
  <c r="AN20" i="10"/>
  <c r="AN19" i="10"/>
  <c r="AN18" i="10"/>
  <c r="AN17" i="10"/>
  <c r="AN16" i="10"/>
  <c r="AN15" i="10"/>
  <c r="AN14" i="10"/>
  <c r="AN13" i="10"/>
  <c r="AN12" i="10"/>
  <c r="AN11" i="10"/>
  <c r="AN10" i="10"/>
  <c r="AN9" i="10"/>
  <c r="AN8" i="10"/>
  <c r="AN7" i="10"/>
  <c r="AK26" i="10"/>
  <c r="AK25" i="10"/>
  <c r="AK24" i="10"/>
  <c r="AK23" i="10"/>
  <c r="AK22" i="10"/>
  <c r="AK21" i="10"/>
  <c r="AK20" i="10"/>
  <c r="AK19" i="10"/>
  <c r="AK18" i="10"/>
  <c r="AK17" i="10"/>
  <c r="AK16" i="10"/>
  <c r="AK15" i="10"/>
  <c r="AK14" i="10"/>
  <c r="AK13" i="10"/>
  <c r="AK12" i="10"/>
  <c r="AK11" i="10"/>
  <c r="AK10" i="10"/>
  <c r="AK9" i="10"/>
  <c r="AK8" i="10"/>
  <c r="AK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E26" i="10"/>
  <c r="AE25" i="10"/>
  <c r="AE24" i="10"/>
  <c r="AE23" i="10"/>
  <c r="AE22" i="10"/>
  <c r="AE21" i="10"/>
  <c r="AE20" i="10"/>
  <c r="AE19" i="10"/>
  <c r="AE18" i="10"/>
  <c r="AE17" i="10"/>
  <c r="AE16" i="10"/>
  <c r="AE15" i="10"/>
  <c r="AE14" i="10"/>
  <c r="AE13" i="10"/>
  <c r="AE12" i="10"/>
  <c r="AE11" i="10"/>
  <c r="AE10" i="10"/>
  <c r="AE9" i="10"/>
  <c r="AE8" i="10"/>
  <c r="AE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AB14" i="10"/>
  <c r="AB13" i="10"/>
  <c r="AB12" i="10"/>
  <c r="AB11" i="10"/>
  <c r="AB10" i="10"/>
  <c r="AB9" i="10"/>
  <c r="AB8" i="10"/>
  <c r="AB7" i="10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7" i="10"/>
  <c r="V26" i="10"/>
  <c r="V25" i="10"/>
  <c r="V24" i="10"/>
  <c r="V23" i="10"/>
  <c r="V22" i="10"/>
  <c r="V21" i="10"/>
  <c r="V20" i="10"/>
  <c r="V19" i="10"/>
  <c r="V18" i="10"/>
  <c r="V17" i="10"/>
  <c r="V16" i="10"/>
  <c r="V15" i="10"/>
  <c r="V14" i="10"/>
  <c r="V13" i="10"/>
  <c r="V12" i="10"/>
  <c r="V11" i="10"/>
  <c r="V10" i="10"/>
  <c r="V9" i="10"/>
  <c r="V8" i="10"/>
  <c r="V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E26" i="5"/>
  <c r="E25" i="5"/>
  <c r="B26" i="5"/>
  <c r="B25" i="5"/>
  <c r="E107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B6" i="4"/>
  <c r="BG24" i="10"/>
  <c r="BD24" i="10"/>
  <c r="BA24" i="10"/>
  <c r="AX24" i="10"/>
  <c r="BG23" i="10"/>
  <c r="BD23" i="10"/>
  <c r="BA23" i="10"/>
  <c r="AX23" i="10"/>
  <c r="BG22" i="10"/>
  <c r="BD22" i="10"/>
  <c r="BA22" i="10"/>
  <c r="AX22" i="10"/>
  <c r="BG21" i="10"/>
  <c r="BD21" i="10"/>
  <c r="BA21" i="10"/>
  <c r="AX21" i="10"/>
  <c r="BG20" i="10"/>
  <c r="BD20" i="10"/>
  <c r="BA20" i="10"/>
  <c r="AX20" i="10"/>
  <c r="BG19" i="10"/>
  <c r="BD19" i="10"/>
  <c r="BA19" i="10"/>
  <c r="AX19" i="10"/>
  <c r="BG18" i="10"/>
  <c r="BD18" i="10"/>
  <c r="BA18" i="10"/>
  <c r="AX18" i="10"/>
  <c r="BG17" i="10"/>
  <c r="BD17" i="10"/>
  <c r="BA17" i="10"/>
  <c r="AX17" i="10"/>
  <c r="BG16" i="10"/>
  <c r="BD16" i="10"/>
  <c r="BA16" i="10"/>
  <c r="AX16" i="10"/>
  <c r="BG15" i="10"/>
  <c r="BD15" i="10"/>
  <c r="BA15" i="10"/>
  <c r="AX15" i="10"/>
  <c r="BG14" i="10"/>
  <c r="BD14" i="10"/>
  <c r="BA14" i="10"/>
  <c r="AX14" i="10"/>
  <c r="BG13" i="10"/>
  <c r="BD13" i="10"/>
  <c r="BA13" i="10"/>
  <c r="AX13" i="10"/>
  <c r="BG12" i="10"/>
  <c r="BD12" i="10"/>
  <c r="BA12" i="10"/>
  <c r="AX12" i="10"/>
  <c r="BG11" i="10"/>
  <c r="BD11" i="10"/>
  <c r="BA11" i="10"/>
  <c r="AX11" i="10"/>
  <c r="BG10" i="10"/>
  <c r="BD10" i="10"/>
  <c r="BA10" i="10"/>
  <c r="AX10" i="10"/>
  <c r="BG9" i="10"/>
  <c r="BD9" i="10"/>
  <c r="BA9" i="10"/>
  <c r="AX9" i="10"/>
  <c r="BG8" i="10"/>
  <c r="BD8" i="10"/>
  <c r="BA8" i="10"/>
  <c r="AX8" i="10"/>
  <c r="BG7" i="10"/>
  <c r="BD7" i="10"/>
  <c r="BA7" i="10"/>
  <c r="AX7" i="10"/>
  <c r="A4" i="10"/>
  <c r="B1" i="10"/>
  <c r="H35" i="4"/>
  <c r="H34" i="4"/>
  <c r="H33" i="4"/>
  <c r="H32" i="4"/>
  <c r="H31" i="4"/>
  <c r="E35" i="4"/>
  <c r="E34" i="4"/>
  <c r="E33" i="4"/>
  <c r="E32" i="4"/>
  <c r="E31" i="4"/>
  <c r="D24" i="9" l="1"/>
  <c r="B4" i="10"/>
  <c r="AD8" i="10"/>
  <c r="B2" i="10"/>
  <c r="AD7" i="10"/>
  <c r="AD24" i="10"/>
  <c r="AD20" i="10"/>
  <c r="AG18" i="10"/>
  <c r="AA18" i="10"/>
  <c r="AD16" i="10"/>
  <c r="AD12" i="10"/>
  <c r="AD21" i="10"/>
  <c r="AD17" i="10"/>
  <c r="AD13" i="10"/>
  <c r="AD22" i="10"/>
  <c r="AD18" i="10"/>
  <c r="X18" i="10"/>
  <c r="R18" i="10"/>
  <c r="AD14" i="10"/>
  <c r="AD10" i="10"/>
  <c r="AD23" i="10"/>
  <c r="AD19" i="10"/>
  <c r="AD15" i="10"/>
  <c r="AD11" i="10"/>
  <c r="AD9" i="10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AD27" i="10" l="1"/>
  <c r="B1" i="5" l="1"/>
  <c r="D107" i="2"/>
  <c r="D102" i="2"/>
  <c r="D101" i="2"/>
  <c r="D100" i="2"/>
  <c r="F100" i="2" s="1"/>
  <c r="D99" i="2"/>
  <c r="D98" i="2"/>
  <c r="D97" i="2"/>
  <c r="D96" i="2"/>
  <c r="F96" i="2" s="1"/>
  <c r="D95" i="2"/>
  <c r="D94" i="2"/>
  <c r="D93" i="2"/>
  <c r="D92" i="2"/>
  <c r="F92" i="2" s="1"/>
  <c r="D91" i="2"/>
  <c r="D90" i="2"/>
  <c r="D89" i="2"/>
  <c r="D88" i="2"/>
  <c r="F88" i="2" s="1"/>
  <c r="D87" i="2"/>
  <c r="D86" i="2"/>
  <c r="D85" i="2"/>
  <c r="D84" i="2"/>
  <c r="F84" i="2" s="1"/>
  <c r="D83" i="2"/>
  <c r="D82" i="2"/>
  <c r="D81" i="2"/>
  <c r="D80" i="2"/>
  <c r="F80" i="2" s="1"/>
  <c r="O10" i="10" s="1"/>
  <c r="D79" i="2"/>
  <c r="D78" i="2"/>
  <c r="D77" i="2"/>
  <c r="D76" i="2"/>
  <c r="F76" i="2" s="1"/>
  <c r="U15" i="10" s="1"/>
  <c r="D75" i="2"/>
  <c r="D74" i="2"/>
  <c r="D73" i="2"/>
  <c r="D72" i="2"/>
  <c r="F72" i="2" s="1"/>
  <c r="D71" i="2"/>
  <c r="D70" i="2"/>
  <c r="D69" i="2"/>
  <c r="D68" i="2"/>
  <c r="F68" i="2" s="1"/>
  <c r="D67" i="2"/>
  <c r="D66" i="2"/>
  <c r="D65" i="2"/>
  <c r="D64" i="2"/>
  <c r="F64" i="2" s="1"/>
  <c r="D63" i="2"/>
  <c r="D62" i="2"/>
  <c r="D61" i="2"/>
  <c r="D60" i="2"/>
  <c r="F60" i="2" s="1"/>
  <c r="D59" i="2"/>
  <c r="D58" i="2"/>
  <c r="D57" i="2"/>
  <c r="D56" i="2"/>
  <c r="F56" i="2" s="1"/>
  <c r="D55" i="2"/>
  <c r="D54" i="2"/>
  <c r="D53" i="2"/>
  <c r="D52" i="2"/>
  <c r="F52" i="2" s="1"/>
  <c r="D51" i="2"/>
  <c r="D50" i="2"/>
  <c r="D49" i="2"/>
  <c r="D48" i="2"/>
  <c r="F48" i="2" s="1"/>
  <c r="D47" i="2"/>
  <c r="D46" i="2"/>
  <c r="D45" i="2"/>
  <c r="D44" i="2"/>
  <c r="F44" i="2" s="1"/>
  <c r="D43" i="2"/>
  <c r="D42" i="2"/>
  <c r="D41" i="2"/>
  <c r="D40" i="2"/>
  <c r="F40" i="2" s="1"/>
  <c r="D39" i="2"/>
  <c r="D38" i="2"/>
  <c r="D37" i="2"/>
  <c r="D36" i="2"/>
  <c r="F36" i="2" s="1"/>
  <c r="D35" i="2"/>
  <c r="D34" i="2"/>
  <c r="D33" i="2"/>
  <c r="D32" i="2"/>
  <c r="F32" i="2" s="1"/>
  <c r="D31" i="2"/>
  <c r="D30" i="2"/>
  <c r="D29" i="2"/>
  <c r="D28" i="2"/>
  <c r="F28" i="2" s="1"/>
  <c r="D27" i="2"/>
  <c r="D26" i="2"/>
  <c r="D25" i="2"/>
  <c r="D24" i="2"/>
  <c r="F24" i="2" s="1"/>
  <c r="D23" i="2"/>
  <c r="D22" i="2"/>
  <c r="D21" i="2"/>
  <c r="D20" i="2"/>
  <c r="F20" i="2" s="1"/>
  <c r="D19" i="2"/>
  <c r="D18" i="2"/>
  <c r="D17" i="2"/>
  <c r="D16" i="2"/>
  <c r="F16" i="2" s="1"/>
  <c r="D15" i="2"/>
  <c r="D14" i="2"/>
  <c r="D13" i="2"/>
  <c r="D12" i="2"/>
  <c r="F12" i="2" s="1"/>
  <c r="D11" i="2"/>
  <c r="D10" i="2"/>
  <c r="D9" i="2"/>
  <c r="F9" i="2" s="1"/>
  <c r="D8" i="2"/>
  <c r="F8" i="2" s="1"/>
  <c r="D7" i="2"/>
  <c r="A4" i="6"/>
  <c r="A7" i="8" s="1"/>
  <c r="B7" i="8" s="1"/>
  <c r="A23" i="6"/>
  <c r="A26" i="8" s="1"/>
  <c r="A5" i="6"/>
  <c r="A8" i="8" s="1"/>
  <c r="A6" i="6"/>
  <c r="A9" i="8" s="1"/>
  <c r="A7" i="6"/>
  <c r="A10" i="8" s="1"/>
  <c r="A8" i="6"/>
  <c r="A11" i="8" s="1"/>
  <c r="A9" i="6"/>
  <c r="A12" i="8" s="1"/>
  <c r="A10" i="6"/>
  <c r="A13" i="8" s="1"/>
  <c r="A11" i="6"/>
  <c r="A14" i="8" s="1"/>
  <c r="A12" i="6"/>
  <c r="A15" i="8" s="1"/>
  <c r="A13" i="6"/>
  <c r="A16" i="8" s="1"/>
  <c r="A14" i="6"/>
  <c r="A17" i="8" s="1"/>
  <c r="A15" i="6"/>
  <c r="A18" i="8" s="1"/>
  <c r="A16" i="6"/>
  <c r="A17" i="7" s="1"/>
  <c r="A44" i="7" s="1"/>
  <c r="A17" i="6"/>
  <c r="A20" i="8" s="1"/>
  <c r="A18" i="6"/>
  <c r="A21" i="8" s="1"/>
  <c r="A19" i="6"/>
  <c r="A22" i="8" s="1"/>
  <c r="A20" i="6"/>
  <c r="A23" i="8" s="1"/>
  <c r="A21" i="6"/>
  <c r="A24" i="8" s="1"/>
  <c r="A22" i="6"/>
  <c r="A25" i="8" s="1"/>
  <c r="E7" i="2"/>
  <c r="D6" i="7"/>
  <c r="H1" i="6"/>
  <c r="D2" i="7" s="1"/>
  <c r="D41" i="7" s="1"/>
  <c r="E6" i="7"/>
  <c r="I1" i="6"/>
  <c r="E2" i="7" s="1"/>
  <c r="F6" i="7"/>
  <c r="J1" i="6"/>
  <c r="F2" i="7"/>
  <c r="G6" i="7"/>
  <c r="K1" i="6"/>
  <c r="G2" i="7" s="1"/>
  <c r="H6" i="7"/>
  <c r="L1" i="6"/>
  <c r="H2" i="7" s="1"/>
  <c r="I6" i="7"/>
  <c r="M1" i="6"/>
  <c r="I2" i="7" s="1"/>
  <c r="J6" i="7"/>
  <c r="N1" i="6"/>
  <c r="J2" i="7" s="1"/>
  <c r="K6" i="7"/>
  <c r="O1" i="6"/>
  <c r="K2" i="7" s="1"/>
  <c r="L6" i="7"/>
  <c r="P1" i="6"/>
  <c r="L2" i="7" s="1"/>
  <c r="M6" i="7"/>
  <c r="Q1" i="6"/>
  <c r="M2" i="7" s="1"/>
  <c r="N6" i="7"/>
  <c r="N33" i="7" s="1"/>
  <c r="R1" i="6"/>
  <c r="N2" i="7" s="1"/>
  <c r="O6" i="7"/>
  <c r="S1" i="6"/>
  <c r="O2" i="7" s="1"/>
  <c r="P6" i="7"/>
  <c r="P33" i="7" s="1"/>
  <c r="T1" i="6"/>
  <c r="P2" i="7" s="1"/>
  <c r="Q6" i="7"/>
  <c r="U1" i="6"/>
  <c r="Q2" i="7" s="1"/>
  <c r="R6" i="7"/>
  <c r="V1" i="6"/>
  <c r="R2" i="7" s="1"/>
  <c r="S6" i="7"/>
  <c r="W1" i="6"/>
  <c r="S2" i="7" s="1"/>
  <c r="T6" i="7"/>
  <c r="X1" i="6"/>
  <c r="T2" i="7" s="1"/>
  <c r="U6" i="7"/>
  <c r="Y1" i="6"/>
  <c r="U2" i="7" s="1"/>
  <c r="V6" i="7"/>
  <c r="Z1" i="6"/>
  <c r="V2" i="7" s="1"/>
  <c r="W6" i="7"/>
  <c r="AA1" i="6"/>
  <c r="W2" i="7" s="1"/>
  <c r="X6" i="7"/>
  <c r="AB1" i="6"/>
  <c r="X2" i="7" s="1"/>
  <c r="Y6" i="7"/>
  <c r="Y33" i="7" s="1"/>
  <c r="AC1" i="6"/>
  <c r="Y2" i="7" s="1"/>
  <c r="Z6" i="7"/>
  <c r="AD1" i="6"/>
  <c r="Z2" i="7" s="1"/>
  <c r="AA6" i="7"/>
  <c r="AE1" i="6"/>
  <c r="AA2" i="7" s="1"/>
  <c r="AB6" i="7"/>
  <c r="AF1" i="6"/>
  <c r="AB2" i="7" s="1"/>
  <c r="AC6" i="7"/>
  <c r="AG1" i="6"/>
  <c r="AC2" i="7" s="1"/>
  <c r="AD6" i="7"/>
  <c r="AH1" i="6"/>
  <c r="AD2" i="7" s="1"/>
  <c r="AE6" i="7"/>
  <c r="AI1" i="6"/>
  <c r="AE2" i="7" s="1"/>
  <c r="AF6" i="7"/>
  <c r="AJ1" i="6"/>
  <c r="AF2" i="7" s="1"/>
  <c r="AG6" i="7"/>
  <c r="AK1" i="6"/>
  <c r="AG2" i="7" s="1"/>
  <c r="AH6" i="7"/>
  <c r="AL1" i="6"/>
  <c r="AH2" i="7" s="1"/>
  <c r="AI6" i="7"/>
  <c r="AM1" i="6"/>
  <c r="AI2" i="7" s="1"/>
  <c r="AJ6" i="7"/>
  <c r="AN1" i="6"/>
  <c r="AJ2" i="7" s="1"/>
  <c r="AK6" i="7"/>
  <c r="AO1" i="6"/>
  <c r="AK2" i="7" s="1"/>
  <c r="AL6" i="7"/>
  <c r="AP1" i="6"/>
  <c r="AL2" i="7" s="1"/>
  <c r="AM6" i="7"/>
  <c r="AQ1" i="6"/>
  <c r="AM2" i="7" s="1"/>
  <c r="AN6" i="7"/>
  <c r="AR1" i="6"/>
  <c r="AN2" i="7" s="1"/>
  <c r="AO6" i="7"/>
  <c r="AS1" i="6"/>
  <c r="AO2" i="7" s="1"/>
  <c r="AO33" i="7"/>
  <c r="AP6" i="7"/>
  <c r="AT1" i="6"/>
  <c r="AP2" i="7" s="1"/>
  <c r="AP33" i="7" s="1"/>
  <c r="AQ6" i="7"/>
  <c r="AU1" i="6"/>
  <c r="AQ2" i="7" s="1"/>
  <c r="AQ33" i="7" s="1"/>
  <c r="AR6" i="7"/>
  <c r="AV1" i="6"/>
  <c r="AR2" i="7" s="1"/>
  <c r="AR33" i="7"/>
  <c r="AS6" i="7"/>
  <c r="AW1" i="6"/>
  <c r="AS2" i="7" s="1"/>
  <c r="AS36" i="7" s="1"/>
  <c r="AT6" i="7"/>
  <c r="AX1" i="6"/>
  <c r="AT2" i="7" s="1"/>
  <c r="AT33" i="7" s="1"/>
  <c r="AU6" i="7"/>
  <c r="AY1" i="6"/>
  <c r="AU2" i="7" s="1"/>
  <c r="AU33" i="7" s="1"/>
  <c r="AV6" i="7"/>
  <c r="AZ1" i="6"/>
  <c r="AV2" i="7" s="1"/>
  <c r="AW6" i="7"/>
  <c r="BA1" i="6"/>
  <c r="AW2" i="7" s="1"/>
  <c r="AW33" i="7" s="1"/>
  <c r="D5" i="7"/>
  <c r="E5" i="7"/>
  <c r="G5" i="7"/>
  <c r="F5" i="7"/>
  <c r="C6" i="6"/>
  <c r="C9" i="8" s="1"/>
  <c r="D7" i="7"/>
  <c r="E7" i="7"/>
  <c r="G7" i="7"/>
  <c r="G34" i="7" s="1"/>
  <c r="F7" i="7"/>
  <c r="AR34" i="7"/>
  <c r="C7" i="6"/>
  <c r="C10" i="8" s="1"/>
  <c r="D8" i="7"/>
  <c r="E8" i="7"/>
  <c r="G8" i="7"/>
  <c r="F8" i="7"/>
  <c r="E35" i="7"/>
  <c r="C8" i="6"/>
  <c r="C11" i="8" s="1"/>
  <c r="D9" i="7"/>
  <c r="E9" i="7"/>
  <c r="G9" i="7"/>
  <c r="F9" i="7"/>
  <c r="C9" i="6"/>
  <c r="C12" i="8" s="1"/>
  <c r="D10" i="7"/>
  <c r="E10" i="7"/>
  <c r="G10" i="7"/>
  <c r="G37" i="7" s="1"/>
  <c r="F10" i="7"/>
  <c r="C10" i="6"/>
  <c r="C13" i="8" s="1"/>
  <c r="D11" i="7"/>
  <c r="E11" i="7"/>
  <c r="G11" i="7"/>
  <c r="F11" i="7"/>
  <c r="F38" i="7" s="1"/>
  <c r="G38" i="7"/>
  <c r="C11" i="6"/>
  <c r="C14" i="8" s="1"/>
  <c r="D12" i="7"/>
  <c r="E12" i="7"/>
  <c r="E39" i="7" s="1"/>
  <c r="G12" i="7"/>
  <c r="G39" i="7" s="1"/>
  <c r="F12" i="7"/>
  <c r="AQ39" i="7"/>
  <c r="AR39" i="7"/>
  <c r="C12" i="6"/>
  <c r="C15" i="8" s="1"/>
  <c r="D13" i="7"/>
  <c r="E13" i="7"/>
  <c r="G13" i="7"/>
  <c r="F13" i="7"/>
  <c r="F40" i="7" s="1"/>
  <c r="AT40" i="7"/>
  <c r="C13" i="6"/>
  <c r="C16" i="8" s="1"/>
  <c r="D14" i="7"/>
  <c r="E14" i="7"/>
  <c r="G14" i="7"/>
  <c r="F14" i="7"/>
  <c r="AO41" i="7"/>
  <c r="C14" i="6"/>
  <c r="C17" i="8" s="1"/>
  <c r="D15" i="7"/>
  <c r="E15" i="7"/>
  <c r="G15" i="7"/>
  <c r="F15" i="7"/>
  <c r="C15" i="6"/>
  <c r="C18" i="8" s="1"/>
  <c r="D16" i="7"/>
  <c r="E16" i="7"/>
  <c r="E43" i="7" s="1"/>
  <c r="G16" i="7"/>
  <c r="F16" i="7"/>
  <c r="C16" i="6"/>
  <c r="C19" i="8" s="1"/>
  <c r="D17" i="7"/>
  <c r="E17" i="7"/>
  <c r="G17" i="7"/>
  <c r="F17" i="7"/>
  <c r="F44" i="7" s="1"/>
  <c r="AO44" i="7"/>
  <c r="AP44" i="7"/>
  <c r="C17" i="6"/>
  <c r="C20" i="8" s="1"/>
  <c r="D18" i="7"/>
  <c r="E18" i="7"/>
  <c r="G18" i="7"/>
  <c r="G45" i="7" s="1"/>
  <c r="F18" i="7"/>
  <c r="AR45" i="7"/>
  <c r="C18" i="6"/>
  <c r="C21" i="8" s="1"/>
  <c r="D19" i="7"/>
  <c r="E19" i="7"/>
  <c r="E46" i="7" s="1"/>
  <c r="G19" i="7"/>
  <c r="G46" i="7" s="1"/>
  <c r="F19" i="7"/>
  <c r="AQ46" i="7"/>
  <c r="AU46" i="7"/>
  <c r="C19" i="6"/>
  <c r="C22" i="8" s="1"/>
  <c r="D20" i="7"/>
  <c r="E20" i="7"/>
  <c r="G20" i="7"/>
  <c r="G47" i="7" s="1"/>
  <c r="F20" i="7"/>
  <c r="D47" i="7"/>
  <c r="AO47" i="7"/>
  <c r="AU47" i="7"/>
  <c r="C20" i="6"/>
  <c r="C23" i="8" s="1"/>
  <c r="D21" i="7"/>
  <c r="E21" i="7"/>
  <c r="G21" i="7"/>
  <c r="G48" i="7" s="1"/>
  <c r="F21" i="7"/>
  <c r="AP48" i="7"/>
  <c r="AS48" i="7"/>
  <c r="AU48" i="7"/>
  <c r="C21" i="6"/>
  <c r="C24" i="8" s="1"/>
  <c r="D22" i="7"/>
  <c r="E22" i="7"/>
  <c r="E49" i="7" s="1"/>
  <c r="G22" i="7"/>
  <c r="G49" i="7" s="1"/>
  <c r="F22" i="7"/>
  <c r="AR49" i="7"/>
  <c r="AS49" i="7"/>
  <c r="C22" i="6"/>
  <c r="C25" i="8" s="1"/>
  <c r="D23" i="7"/>
  <c r="E23" i="7"/>
  <c r="G23" i="7"/>
  <c r="G50" i="7" s="1"/>
  <c r="F23" i="7"/>
  <c r="F50" i="7" s="1"/>
  <c r="AO50" i="7"/>
  <c r="AU50" i="7"/>
  <c r="AW50" i="7"/>
  <c r="C23" i="6"/>
  <c r="C26" i="8" s="1"/>
  <c r="D24" i="7"/>
  <c r="E24" i="7"/>
  <c r="G24" i="7"/>
  <c r="G51" i="7" s="1"/>
  <c r="F24" i="7"/>
  <c r="D51" i="7"/>
  <c r="AO51" i="7"/>
  <c r="AS51" i="7"/>
  <c r="AT51" i="7"/>
  <c r="C5" i="6"/>
  <c r="C8" i="8" s="1"/>
  <c r="C4" i="6"/>
  <c r="G6" i="2"/>
  <c r="H3" i="6" s="1"/>
  <c r="D4" i="7" s="1"/>
  <c r="D31" i="7" s="1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B2" i="5"/>
  <c r="C2" i="6" s="1"/>
  <c r="H24" i="7"/>
  <c r="H51" i="7" s="1"/>
  <c r="I24" i="7"/>
  <c r="I51" i="7" s="1"/>
  <c r="J24" i="7"/>
  <c r="K24" i="7"/>
  <c r="K51" i="7" s="1"/>
  <c r="L24" i="7"/>
  <c r="L51" i="7" s="1"/>
  <c r="M24" i="7"/>
  <c r="M51" i="7" s="1"/>
  <c r="N24" i="7"/>
  <c r="N51" i="7" s="1"/>
  <c r="O24" i="7"/>
  <c r="P24" i="7"/>
  <c r="P51" i="7" s="1"/>
  <c r="Q24" i="7"/>
  <c r="Q51" i="7" s="1"/>
  <c r="R24" i="7"/>
  <c r="R51" i="7" s="1"/>
  <c r="S24" i="7"/>
  <c r="T24" i="7"/>
  <c r="T51" i="7" s="1"/>
  <c r="U24" i="7"/>
  <c r="V24" i="7"/>
  <c r="W24" i="7"/>
  <c r="W51" i="7" s="1"/>
  <c r="X24" i="7"/>
  <c r="X51" i="7" s="1"/>
  <c r="Y24" i="7"/>
  <c r="Y51" i="7" s="1"/>
  <c r="Z24" i="7"/>
  <c r="Z51" i="7" s="1"/>
  <c r="AA24" i="7"/>
  <c r="AA51" i="7" s="1"/>
  <c r="AB24" i="7"/>
  <c r="AB51" i="7" s="1"/>
  <c r="AC24" i="7"/>
  <c r="AC51" i="7" s="1"/>
  <c r="AD24" i="7"/>
  <c r="AE24" i="7"/>
  <c r="AE51" i="7" s="1"/>
  <c r="AF24" i="7"/>
  <c r="AG24" i="7"/>
  <c r="AG51" i="7" s="1"/>
  <c r="AH24" i="7"/>
  <c r="AI24" i="7"/>
  <c r="AJ24" i="7"/>
  <c r="AK24" i="7"/>
  <c r="AL24" i="7"/>
  <c r="AM24" i="7"/>
  <c r="AM51" i="7" s="1"/>
  <c r="AN24" i="7"/>
  <c r="AO24" i="7"/>
  <c r="AP24" i="7"/>
  <c r="AP51" i="7" s="1"/>
  <c r="AQ24" i="7"/>
  <c r="AR24" i="7"/>
  <c r="AR51" i="7" s="1"/>
  <c r="AS24" i="7"/>
  <c r="AT24" i="7"/>
  <c r="AU24" i="7"/>
  <c r="AU51" i="7" s="1"/>
  <c r="AV24" i="7"/>
  <c r="AW24" i="7"/>
  <c r="H23" i="7"/>
  <c r="H50" i="7" s="1"/>
  <c r="I23" i="7"/>
  <c r="I50" i="7" s="1"/>
  <c r="J23" i="7"/>
  <c r="K23" i="7"/>
  <c r="K50" i="7" s="1"/>
  <c r="L23" i="7"/>
  <c r="L50" i="7" s="1"/>
  <c r="M23" i="7"/>
  <c r="N23" i="7"/>
  <c r="N50" i="7" s="1"/>
  <c r="O23" i="7"/>
  <c r="O50" i="7" s="1"/>
  <c r="P23" i="7"/>
  <c r="P50" i="7" s="1"/>
  <c r="Q23" i="7"/>
  <c r="Q50" i="7" s="1"/>
  <c r="R23" i="7"/>
  <c r="R50" i="7" s="1"/>
  <c r="S23" i="7"/>
  <c r="T23" i="7"/>
  <c r="T50" i="7" s="1"/>
  <c r="U23" i="7"/>
  <c r="V23" i="7"/>
  <c r="V50" i="7" s="1"/>
  <c r="W23" i="7"/>
  <c r="W50" i="7" s="1"/>
  <c r="X23" i="7"/>
  <c r="X50" i="7" s="1"/>
  <c r="Y23" i="7"/>
  <c r="Y50" i="7" s="1"/>
  <c r="Z23" i="7"/>
  <c r="Z50" i="7" s="1"/>
  <c r="AA23" i="7"/>
  <c r="AA50" i="7" s="1"/>
  <c r="AB23" i="7"/>
  <c r="AB50" i="7" s="1"/>
  <c r="AC23" i="7"/>
  <c r="AC50" i="7" s="1"/>
  <c r="AD23" i="7"/>
  <c r="AE23" i="7"/>
  <c r="AE50" i="7" s="1"/>
  <c r="AF23" i="7"/>
  <c r="AG23" i="7"/>
  <c r="AG50" i="7" s="1"/>
  <c r="AH23" i="7"/>
  <c r="AI23" i="7"/>
  <c r="AJ23" i="7"/>
  <c r="AJ50" i="7" s="1"/>
  <c r="AK23" i="7"/>
  <c r="AL23" i="7"/>
  <c r="AM23" i="7"/>
  <c r="AM50" i="7" s="1"/>
  <c r="AN23" i="7"/>
  <c r="AN50" i="7" s="1"/>
  <c r="AO23" i="7"/>
  <c r="AP23" i="7"/>
  <c r="AP50" i="7" s="1"/>
  <c r="AQ23" i="7"/>
  <c r="AQ50" i="7" s="1"/>
  <c r="AR23" i="7"/>
  <c r="AR50" i="7" s="1"/>
  <c r="AS23" i="7"/>
  <c r="AS50" i="7" s="1"/>
  <c r="AT23" i="7"/>
  <c r="AU23" i="7"/>
  <c r="AV23" i="7"/>
  <c r="AW23" i="7"/>
  <c r="H22" i="7"/>
  <c r="I22" i="7"/>
  <c r="I49" i="7" s="1"/>
  <c r="J22" i="7"/>
  <c r="J49" i="7" s="1"/>
  <c r="K22" i="7"/>
  <c r="K49" i="7" s="1"/>
  <c r="L22" i="7"/>
  <c r="L49" i="7" s="1"/>
  <c r="M22" i="7"/>
  <c r="M49" i="7" s="1"/>
  <c r="N22" i="7"/>
  <c r="N49" i="7" s="1"/>
  <c r="O22" i="7"/>
  <c r="P22" i="7"/>
  <c r="P49" i="7" s="1"/>
  <c r="Q22" i="7"/>
  <c r="Q49" i="7" s="1"/>
  <c r="R22" i="7"/>
  <c r="R49" i="7" s="1"/>
  <c r="S22" i="7"/>
  <c r="T22" i="7"/>
  <c r="T49" i="7" s="1"/>
  <c r="U22" i="7"/>
  <c r="V22" i="7"/>
  <c r="W22" i="7"/>
  <c r="W49" i="7" s="1"/>
  <c r="X22" i="7"/>
  <c r="X49" i="7" s="1"/>
  <c r="Y22" i="7"/>
  <c r="Y49" i="7" s="1"/>
  <c r="Z22" i="7"/>
  <c r="Z49" i="7" s="1"/>
  <c r="AA22" i="7"/>
  <c r="AA49" i="7" s="1"/>
  <c r="AB22" i="7"/>
  <c r="AB49" i="7" s="1"/>
  <c r="AC22" i="7"/>
  <c r="AC49" i="7" s="1"/>
  <c r="AD22" i="7"/>
  <c r="AD49" i="7" s="1"/>
  <c r="AE22" i="7"/>
  <c r="AE49" i="7" s="1"/>
  <c r="AF22" i="7"/>
  <c r="AG22" i="7"/>
  <c r="AG49" i="7" s="1"/>
  <c r="AH22" i="7"/>
  <c r="AH49" i="7" s="1"/>
  <c r="AI22" i="7"/>
  <c r="AJ22" i="7"/>
  <c r="AK22" i="7"/>
  <c r="AL22" i="7"/>
  <c r="AL49" i="7" s="1"/>
  <c r="AM22" i="7"/>
  <c r="AM49" i="7" s="1"/>
  <c r="AN22" i="7"/>
  <c r="AO22" i="7"/>
  <c r="AO49" i="7" s="1"/>
  <c r="AP22" i="7"/>
  <c r="AP49" i="7" s="1"/>
  <c r="AQ22" i="7"/>
  <c r="AR22" i="7"/>
  <c r="AS22" i="7"/>
  <c r="AT22" i="7"/>
  <c r="AT49" i="7" s="1"/>
  <c r="AU22" i="7"/>
  <c r="AU49" i="7" s="1"/>
  <c r="AV22" i="7"/>
  <c r="AW22" i="7"/>
  <c r="AW49" i="7" s="1"/>
  <c r="H21" i="7"/>
  <c r="H48" i="7" s="1"/>
  <c r="I21" i="7"/>
  <c r="I48" i="7" s="1"/>
  <c r="J21" i="7"/>
  <c r="J48" i="7" s="1"/>
  <c r="K21" i="7"/>
  <c r="K48" i="7" s="1"/>
  <c r="L21" i="7"/>
  <c r="L48" i="7" s="1"/>
  <c r="M21" i="7"/>
  <c r="M48" i="7" s="1"/>
  <c r="N21" i="7"/>
  <c r="N48" i="7" s="1"/>
  <c r="O21" i="7"/>
  <c r="O48" i="7" s="1"/>
  <c r="P21" i="7"/>
  <c r="P48" i="7" s="1"/>
  <c r="Q21" i="7"/>
  <c r="Q48" i="7" s="1"/>
  <c r="R21" i="7"/>
  <c r="R48" i="7" s="1"/>
  <c r="S21" i="7"/>
  <c r="T21" i="7"/>
  <c r="T48" i="7" s="1"/>
  <c r="U21" i="7"/>
  <c r="V21" i="7"/>
  <c r="V48" i="7" s="1"/>
  <c r="W21" i="7"/>
  <c r="W48" i="7" s="1"/>
  <c r="X21" i="7"/>
  <c r="X48" i="7" s="1"/>
  <c r="Y21" i="7"/>
  <c r="Y48" i="7" s="1"/>
  <c r="Z21" i="7"/>
  <c r="Z48" i="7" s="1"/>
  <c r="AA21" i="7"/>
  <c r="AA48" i="7" s="1"/>
  <c r="AB21" i="7"/>
  <c r="AB48" i="7" s="1"/>
  <c r="AC21" i="7"/>
  <c r="AC48" i="7" s="1"/>
  <c r="AD21" i="7"/>
  <c r="AD48" i="7" s="1"/>
  <c r="AE21" i="7"/>
  <c r="AE48" i="7" s="1"/>
  <c r="AF21" i="7"/>
  <c r="AG21" i="7"/>
  <c r="AG48" i="7" s="1"/>
  <c r="AH21" i="7"/>
  <c r="AH48" i="7" s="1"/>
  <c r="AI21" i="7"/>
  <c r="AJ21" i="7"/>
  <c r="AJ48" i="7" s="1"/>
  <c r="AK21" i="7"/>
  <c r="AL21" i="7"/>
  <c r="AM21" i="7"/>
  <c r="AM48" i="7" s="1"/>
  <c r="AN21" i="7"/>
  <c r="AN48" i="7" s="1"/>
  <c r="AO21" i="7"/>
  <c r="AO48" i="7" s="1"/>
  <c r="AP21" i="7"/>
  <c r="AQ21" i="7"/>
  <c r="AQ48" i="7" s="1"/>
  <c r="AR21" i="7"/>
  <c r="AR48" i="7" s="1"/>
  <c r="AS21" i="7"/>
  <c r="AT21" i="7"/>
  <c r="AU21" i="7"/>
  <c r="AV21" i="7"/>
  <c r="AW21" i="7"/>
  <c r="H20" i="7"/>
  <c r="I20" i="7"/>
  <c r="I47" i="7" s="1"/>
  <c r="J20" i="7"/>
  <c r="J47" i="7" s="1"/>
  <c r="K20" i="7"/>
  <c r="K47" i="7" s="1"/>
  <c r="L20" i="7"/>
  <c r="L47" i="7" s="1"/>
  <c r="M20" i="7"/>
  <c r="M47" i="7" s="1"/>
  <c r="N20" i="7"/>
  <c r="N47" i="7" s="1"/>
  <c r="O20" i="7"/>
  <c r="O47" i="7" s="1"/>
  <c r="P20" i="7"/>
  <c r="P47" i="7" s="1"/>
  <c r="Q20" i="7"/>
  <c r="Q47" i="7" s="1"/>
  <c r="R20" i="7"/>
  <c r="R47" i="7" s="1"/>
  <c r="S20" i="7"/>
  <c r="T20" i="7"/>
  <c r="T47" i="7" s="1"/>
  <c r="U20" i="7"/>
  <c r="V20" i="7"/>
  <c r="W20" i="7"/>
  <c r="W47" i="7" s="1"/>
  <c r="X20" i="7"/>
  <c r="Y20" i="7"/>
  <c r="Y47" i="7" s="1"/>
  <c r="Z20" i="7"/>
  <c r="Z47" i="7" s="1"/>
  <c r="AA20" i="7"/>
  <c r="AA47" i="7" s="1"/>
  <c r="AB20" i="7"/>
  <c r="AB47" i="7" s="1"/>
  <c r="AC20" i="7"/>
  <c r="AC47" i="7" s="1"/>
  <c r="AD20" i="7"/>
  <c r="AD47" i="7" s="1"/>
  <c r="AE20" i="7"/>
  <c r="AE47" i="7" s="1"/>
  <c r="AF20" i="7"/>
  <c r="AF47" i="7" s="1"/>
  <c r="AG20" i="7"/>
  <c r="AG47" i="7" s="1"/>
  <c r="AH20" i="7"/>
  <c r="AH47" i="7" s="1"/>
  <c r="AI20" i="7"/>
  <c r="AJ20" i="7"/>
  <c r="AJ47" i="7" s="1"/>
  <c r="AK20" i="7"/>
  <c r="AL20" i="7"/>
  <c r="AL47" i="7" s="1"/>
  <c r="AM20" i="7"/>
  <c r="AM47" i="7" s="1"/>
  <c r="AN20" i="7"/>
  <c r="AO20" i="7"/>
  <c r="AP20" i="7"/>
  <c r="AP47" i="7" s="1"/>
  <c r="AQ20" i="7"/>
  <c r="AR20" i="7"/>
  <c r="AR47" i="7" s="1"/>
  <c r="AS20" i="7"/>
  <c r="AS47" i="7" s="1"/>
  <c r="AT20" i="7"/>
  <c r="AT47" i="7" s="1"/>
  <c r="AU20" i="7"/>
  <c r="AV20" i="7"/>
  <c r="AW20" i="7"/>
  <c r="AW47" i="7" s="1"/>
  <c r="H19" i="7"/>
  <c r="H46" i="7" s="1"/>
  <c r="I19" i="7"/>
  <c r="I46" i="7" s="1"/>
  <c r="J19" i="7"/>
  <c r="J46" i="7" s="1"/>
  <c r="K19" i="7"/>
  <c r="K46" i="7" s="1"/>
  <c r="L19" i="7"/>
  <c r="L46" i="7" s="1"/>
  <c r="M19" i="7"/>
  <c r="M46" i="7" s="1"/>
  <c r="N19" i="7"/>
  <c r="N46" i="7" s="1"/>
  <c r="O19" i="7"/>
  <c r="P19" i="7"/>
  <c r="P46" i="7" s="1"/>
  <c r="Q19" i="7"/>
  <c r="Q46" i="7" s="1"/>
  <c r="R19" i="7"/>
  <c r="R46" i="7" s="1"/>
  <c r="S19" i="7"/>
  <c r="T19" i="7"/>
  <c r="T46" i="7" s="1"/>
  <c r="U19" i="7"/>
  <c r="V19" i="7"/>
  <c r="V46" i="7" s="1"/>
  <c r="W19" i="7"/>
  <c r="W46" i="7" s="1"/>
  <c r="X19" i="7"/>
  <c r="X46" i="7" s="1"/>
  <c r="Y19" i="7"/>
  <c r="Y46" i="7" s="1"/>
  <c r="Z19" i="7"/>
  <c r="Z46" i="7" s="1"/>
  <c r="AA19" i="7"/>
  <c r="AA46" i="7" s="1"/>
  <c r="AB19" i="7"/>
  <c r="AB46" i="7" s="1"/>
  <c r="AC19" i="7"/>
  <c r="AC46" i="7" s="1"/>
  <c r="AD19" i="7"/>
  <c r="AD46" i="7" s="1"/>
  <c r="AE19" i="7"/>
  <c r="AF19" i="7"/>
  <c r="AF46" i="7" s="1"/>
  <c r="AG19" i="7"/>
  <c r="AG46" i="7" s="1"/>
  <c r="AH19" i="7"/>
  <c r="AH46" i="7" s="1"/>
  <c r="AI19" i="7"/>
  <c r="AJ19" i="7"/>
  <c r="AJ46" i="7" s="1"/>
  <c r="AK19" i="7"/>
  <c r="AL19" i="7"/>
  <c r="AL46" i="7" s="1"/>
  <c r="AM19" i="7"/>
  <c r="AM46" i="7" s="1"/>
  <c r="AN19" i="7"/>
  <c r="AN46" i="7" s="1"/>
  <c r="AO19" i="7"/>
  <c r="AO46" i="7" s="1"/>
  <c r="AP19" i="7"/>
  <c r="AP46" i="7" s="1"/>
  <c r="AQ19" i="7"/>
  <c r="AR19" i="7"/>
  <c r="AR46" i="7" s="1"/>
  <c r="AS19" i="7"/>
  <c r="AS46" i="7" s="1"/>
  <c r="AT19" i="7"/>
  <c r="AT46" i="7" s="1"/>
  <c r="AU19" i="7"/>
  <c r="AV19" i="7"/>
  <c r="AW19" i="7"/>
  <c r="H18" i="7"/>
  <c r="I18" i="7"/>
  <c r="I45" i="7" s="1"/>
  <c r="J18" i="7"/>
  <c r="J45" i="7" s="1"/>
  <c r="K18" i="7"/>
  <c r="K45" i="7" s="1"/>
  <c r="L18" i="7"/>
  <c r="L45" i="7" s="1"/>
  <c r="M18" i="7"/>
  <c r="M45" i="7" s="1"/>
  <c r="N18" i="7"/>
  <c r="N45" i="7" s="1"/>
  <c r="O18" i="7"/>
  <c r="O45" i="7" s="1"/>
  <c r="P18" i="7"/>
  <c r="P45" i="7" s="1"/>
  <c r="Q18" i="7"/>
  <c r="Q45" i="7" s="1"/>
  <c r="R18" i="7"/>
  <c r="R45" i="7" s="1"/>
  <c r="S18" i="7"/>
  <c r="T18" i="7"/>
  <c r="T45" i="7" s="1"/>
  <c r="U18" i="7"/>
  <c r="V18" i="7"/>
  <c r="V45" i="7" s="1"/>
  <c r="W18" i="7"/>
  <c r="W45" i="7" s="1"/>
  <c r="X18" i="7"/>
  <c r="Y18" i="7"/>
  <c r="Y45" i="7" s="1"/>
  <c r="Z18" i="7"/>
  <c r="Z45" i="7" s="1"/>
  <c r="AA18" i="7"/>
  <c r="AA45" i="7" s="1"/>
  <c r="AB18" i="7"/>
  <c r="AB45" i="7" s="1"/>
  <c r="AC18" i="7"/>
  <c r="AC45" i="7" s="1"/>
  <c r="AD18" i="7"/>
  <c r="AD45" i="7" s="1"/>
  <c r="AE18" i="7"/>
  <c r="AE45" i="7" s="1"/>
  <c r="AF18" i="7"/>
  <c r="AF45" i="7" s="1"/>
  <c r="AG18" i="7"/>
  <c r="AG45" i="7" s="1"/>
  <c r="AH18" i="7"/>
  <c r="AH45" i="7" s="1"/>
  <c r="AI18" i="7"/>
  <c r="AJ18" i="7"/>
  <c r="AJ45" i="7" s="1"/>
  <c r="AK18" i="7"/>
  <c r="AL18" i="7"/>
  <c r="AL45" i="7" s="1"/>
  <c r="AM18" i="7"/>
  <c r="AM45" i="7" s="1"/>
  <c r="AN18" i="7"/>
  <c r="AO18" i="7"/>
  <c r="AO45" i="7" s="1"/>
  <c r="AP18" i="7"/>
  <c r="AP45" i="7" s="1"/>
  <c r="AQ18" i="7"/>
  <c r="AQ45" i="7" s="1"/>
  <c r="AR18" i="7"/>
  <c r="AS18" i="7"/>
  <c r="AS45" i="7" s="1"/>
  <c r="AT18" i="7"/>
  <c r="AT45" i="7" s="1"/>
  <c r="AU18" i="7"/>
  <c r="AU45" i="7" s="1"/>
  <c r="AV18" i="7"/>
  <c r="AW18" i="7"/>
  <c r="AW45" i="7" s="1"/>
  <c r="H17" i="7"/>
  <c r="H44" i="7" s="1"/>
  <c r="I17" i="7"/>
  <c r="I44" i="7" s="1"/>
  <c r="J17" i="7"/>
  <c r="J44" i="7" s="1"/>
  <c r="K17" i="7"/>
  <c r="K44" i="7" s="1"/>
  <c r="L17" i="7"/>
  <c r="L44" i="7" s="1"/>
  <c r="M17" i="7"/>
  <c r="M44" i="7" s="1"/>
  <c r="N17" i="7"/>
  <c r="N44" i="7" s="1"/>
  <c r="O17" i="7"/>
  <c r="P17" i="7"/>
  <c r="P44" i="7" s="1"/>
  <c r="Q17" i="7"/>
  <c r="Q44" i="7" s="1"/>
  <c r="R17" i="7"/>
  <c r="R44" i="7" s="1"/>
  <c r="S17" i="7"/>
  <c r="T17" i="7"/>
  <c r="T44" i="7" s="1"/>
  <c r="U17" i="7"/>
  <c r="U44" i="7" s="1"/>
  <c r="V17" i="7"/>
  <c r="V44" i="7" s="1"/>
  <c r="W17" i="7"/>
  <c r="W44" i="7" s="1"/>
  <c r="X17" i="7"/>
  <c r="X44" i="7" s="1"/>
  <c r="Y17" i="7"/>
  <c r="Y44" i="7" s="1"/>
  <c r="Z17" i="7"/>
  <c r="Z44" i="7" s="1"/>
  <c r="AA17" i="7"/>
  <c r="AA44" i="7" s="1"/>
  <c r="AB17" i="7"/>
  <c r="AB44" i="7" s="1"/>
  <c r="AC17" i="7"/>
  <c r="AC44" i="7" s="1"/>
  <c r="AD17" i="7"/>
  <c r="AD44" i="7" s="1"/>
  <c r="AE17" i="7"/>
  <c r="AE44" i="7" s="1"/>
  <c r="AF17" i="7"/>
  <c r="AF44" i="7" s="1"/>
  <c r="AG17" i="7"/>
  <c r="AG44" i="7" s="1"/>
  <c r="AH17" i="7"/>
  <c r="AH44" i="7" s="1"/>
  <c r="AI17" i="7"/>
  <c r="AJ17" i="7"/>
  <c r="AJ44" i="7" s="1"/>
  <c r="AK17" i="7"/>
  <c r="AL17" i="7"/>
  <c r="AL44" i="7" s="1"/>
  <c r="AM17" i="7"/>
  <c r="AM44" i="7" s="1"/>
  <c r="AN17" i="7"/>
  <c r="AN44" i="7" s="1"/>
  <c r="AO17" i="7"/>
  <c r="AP17" i="7"/>
  <c r="AQ17" i="7"/>
  <c r="AQ44" i="7" s="1"/>
  <c r="AR17" i="7"/>
  <c r="AR44" i="7" s="1"/>
  <c r="AS17" i="7"/>
  <c r="AS44" i="7" s="1"/>
  <c r="AT17" i="7"/>
  <c r="AU17" i="7"/>
  <c r="AU44" i="7" s="1"/>
  <c r="AV17" i="7"/>
  <c r="AW17" i="7"/>
  <c r="AW44" i="7" s="1"/>
  <c r="H16" i="7"/>
  <c r="I16" i="7"/>
  <c r="I43" i="7" s="1"/>
  <c r="J16" i="7"/>
  <c r="J43" i="7" s="1"/>
  <c r="K16" i="7"/>
  <c r="K43" i="7" s="1"/>
  <c r="L16" i="7"/>
  <c r="L43" i="7" s="1"/>
  <c r="M16" i="7"/>
  <c r="M43" i="7" s="1"/>
  <c r="N16" i="7"/>
  <c r="N43" i="7" s="1"/>
  <c r="O16" i="7"/>
  <c r="O43" i="7" s="1"/>
  <c r="P16" i="7"/>
  <c r="P43" i="7" s="1"/>
  <c r="Q16" i="7"/>
  <c r="Q43" i="7" s="1"/>
  <c r="R16" i="7"/>
  <c r="R43" i="7" s="1"/>
  <c r="S16" i="7"/>
  <c r="T16" i="7"/>
  <c r="T43" i="7" s="1"/>
  <c r="U16" i="7"/>
  <c r="V16" i="7"/>
  <c r="V43" i="7" s="1"/>
  <c r="W16" i="7"/>
  <c r="W43" i="7" s="1"/>
  <c r="X16" i="7"/>
  <c r="Y16" i="7"/>
  <c r="Y43" i="7" s="1"/>
  <c r="Z16" i="7"/>
  <c r="Z43" i="7" s="1"/>
  <c r="AA16" i="7"/>
  <c r="AA43" i="7" s="1"/>
  <c r="AB16" i="7"/>
  <c r="AB43" i="7" s="1"/>
  <c r="AC16" i="7"/>
  <c r="AC43" i="7" s="1"/>
  <c r="AD16" i="7"/>
  <c r="AD43" i="7" s="1"/>
  <c r="AE16" i="7"/>
  <c r="AE43" i="7" s="1"/>
  <c r="AF16" i="7"/>
  <c r="AF43" i="7" s="1"/>
  <c r="AG16" i="7"/>
  <c r="AG43" i="7" s="1"/>
  <c r="AH16" i="7"/>
  <c r="AH43" i="7" s="1"/>
  <c r="AI16" i="7"/>
  <c r="AJ16" i="7"/>
  <c r="AJ43" i="7" s="1"/>
  <c r="AK16" i="7"/>
  <c r="AL16" i="7"/>
  <c r="AL43" i="7" s="1"/>
  <c r="AM16" i="7"/>
  <c r="AM43" i="7" s="1"/>
  <c r="AN16" i="7"/>
  <c r="AO16" i="7"/>
  <c r="AO43" i="7" s="1"/>
  <c r="AP16" i="7"/>
  <c r="AP43" i="7" s="1"/>
  <c r="AQ16" i="7"/>
  <c r="AQ43" i="7" s="1"/>
  <c r="AR16" i="7"/>
  <c r="AR43" i="7" s="1"/>
  <c r="AS16" i="7"/>
  <c r="AS43" i="7" s="1"/>
  <c r="AT16" i="7"/>
  <c r="AT43" i="7" s="1"/>
  <c r="AU16" i="7"/>
  <c r="AU43" i="7" s="1"/>
  <c r="AV16" i="7"/>
  <c r="AW16" i="7"/>
  <c r="AW43" i="7" s="1"/>
  <c r="H15" i="7"/>
  <c r="H42" i="7" s="1"/>
  <c r="I15" i="7"/>
  <c r="I42" i="7" s="1"/>
  <c r="J15" i="7"/>
  <c r="J42" i="7" s="1"/>
  <c r="K15" i="7"/>
  <c r="K42" i="7" s="1"/>
  <c r="L15" i="7"/>
  <c r="L42" i="7" s="1"/>
  <c r="M15" i="7"/>
  <c r="M42" i="7" s="1"/>
  <c r="N15" i="7"/>
  <c r="N42" i="7" s="1"/>
  <c r="O15" i="7"/>
  <c r="O42" i="7" s="1"/>
  <c r="P15" i="7"/>
  <c r="P42" i="7" s="1"/>
  <c r="Q15" i="7"/>
  <c r="Q42" i="7" s="1"/>
  <c r="R15" i="7"/>
  <c r="R42" i="7" s="1"/>
  <c r="S15" i="7"/>
  <c r="T15" i="7"/>
  <c r="T42" i="7" s="1"/>
  <c r="U15" i="7"/>
  <c r="V15" i="7"/>
  <c r="V42" i="7" s="1"/>
  <c r="W15" i="7"/>
  <c r="W42" i="7" s="1"/>
  <c r="X15" i="7"/>
  <c r="X42" i="7" s="1"/>
  <c r="Y15" i="7"/>
  <c r="Y42" i="7" s="1"/>
  <c r="Z15" i="7"/>
  <c r="Z42" i="7" s="1"/>
  <c r="AA15" i="7"/>
  <c r="AA42" i="7" s="1"/>
  <c r="AB15" i="7"/>
  <c r="AB42" i="7" s="1"/>
  <c r="AC15" i="7"/>
  <c r="AC42" i="7" s="1"/>
  <c r="AD15" i="7"/>
  <c r="AD42" i="7" s="1"/>
  <c r="AE15" i="7"/>
  <c r="AE42" i="7" s="1"/>
  <c r="AF15" i="7"/>
  <c r="AF42" i="7" s="1"/>
  <c r="AG15" i="7"/>
  <c r="AG42" i="7" s="1"/>
  <c r="AH15" i="7"/>
  <c r="AH42" i="7" s="1"/>
  <c r="AI15" i="7"/>
  <c r="AJ15" i="7"/>
  <c r="AJ42" i="7" s="1"/>
  <c r="AK15" i="7"/>
  <c r="AL15" i="7"/>
  <c r="AL42" i="7" s="1"/>
  <c r="AM15" i="7"/>
  <c r="AM42" i="7" s="1"/>
  <c r="AN15" i="7"/>
  <c r="AN42" i="7" s="1"/>
  <c r="AO15" i="7"/>
  <c r="AO42" i="7" s="1"/>
  <c r="AP15" i="7"/>
  <c r="AP42" i="7" s="1"/>
  <c r="AQ15" i="7"/>
  <c r="AQ42" i="7" s="1"/>
  <c r="AR15" i="7"/>
  <c r="AR42" i="7" s="1"/>
  <c r="AS15" i="7"/>
  <c r="AS42" i="7" s="1"/>
  <c r="AT15" i="7"/>
  <c r="AT42" i="7" s="1"/>
  <c r="AU15" i="7"/>
  <c r="AU42" i="7" s="1"/>
  <c r="AV15" i="7"/>
  <c r="AW15" i="7"/>
  <c r="AW42" i="7" s="1"/>
  <c r="H14" i="7"/>
  <c r="I14" i="7"/>
  <c r="I41" i="7" s="1"/>
  <c r="J14" i="7"/>
  <c r="J41" i="7" s="1"/>
  <c r="K14" i="7"/>
  <c r="K41" i="7" s="1"/>
  <c r="L14" i="7"/>
  <c r="L41" i="7" s="1"/>
  <c r="M14" i="7"/>
  <c r="M41" i="7" s="1"/>
  <c r="N14" i="7"/>
  <c r="N41" i="7" s="1"/>
  <c r="O14" i="7"/>
  <c r="O41" i="7" s="1"/>
  <c r="P14" i="7"/>
  <c r="P41" i="7" s="1"/>
  <c r="Q14" i="7"/>
  <c r="Q41" i="7" s="1"/>
  <c r="R14" i="7"/>
  <c r="R41" i="7" s="1"/>
  <c r="S14" i="7"/>
  <c r="T14" i="7"/>
  <c r="T41" i="7" s="1"/>
  <c r="U14" i="7"/>
  <c r="V14" i="7"/>
  <c r="V41" i="7" s="1"/>
  <c r="W14" i="7"/>
  <c r="W41" i="7" s="1"/>
  <c r="X14" i="7"/>
  <c r="Y14" i="7"/>
  <c r="Y41" i="7" s="1"/>
  <c r="Z14" i="7"/>
  <c r="Z41" i="7" s="1"/>
  <c r="AA14" i="7"/>
  <c r="AA41" i="7" s="1"/>
  <c r="AB14" i="7"/>
  <c r="AB41" i="7" s="1"/>
  <c r="AC14" i="7"/>
  <c r="AC41" i="7" s="1"/>
  <c r="AD14" i="7"/>
  <c r="AD41" i="7" s="1"/>
  <c r="AE14" i="7"/>
  <c r="AE41" i="7" s="1"/>
  <c r="AF14" i="7"/>
  <c r="AF41" i="7" s="1"/>
  <c r="AG14" i="7"/>
  <c r="AG41" i="7" s="1"/>
  <c r="AH14" i="7"/>
  <c r="AH41" i="7" s="1"/>
  <c r="AI14" i="7"/>
  <c r="AJ14" i="7"/>
  <c r="AJ41" i="7" s="1"/>
  <c r="AK14" i="7"/>
  <c r="AL14" i="7"/>
  <c r="AL41" i="7" s="1"/>
  <c r="AM14" i="7"/>
  <c r="AM41" i="7" s="1"/>
  <c r="AN14" i="7"/>
  <c r="AO14" i="7"/>
  <c r="AP14" i="7"/>
  <c r="AP41" i="7" s="1"/>
  <c r="AQ14" i="7"/>
  <c r="AQ41" i="7" s="1"/>
  <c r="AR14" i="7"/>
  <c r="AR41" i="7" s="1"/>
  <c r="AS14" i="7"/>
  <c r="AS41" i="7" s="1"/>
  <c r="AT14" i="7"/>
  <c r="AT41" i="7" s="1"/>
  <c r="AU14" i="7"/>
  <c r="AU41" i="7" s="1"/>
  <c r="AV14" i="7"/>
  <c r="AW14" i="7"/>
  <c r="AW41" i="7" s="1"/>
  <c r="H13" i="7"/>
  <c r="H40" i="7" s="1"/>
  <c r="I13" i="7"/>
  <c r="I40" i="7" s="1"/>
  <c r="J13" i="7"/>
  <c r="J40" i="7" s="1"/>
  <c r="K13" i="7"/>
  <c r="K40" i="7" s="1"/>
  <c r="L13" i="7"/>
  <c r="L40" i="7" s="1"/>
  <c r="M13" i="7"/>
  <c r="M40" i="7" s="1"/>
  <c r="N13" i="7"/>
  <c r="N40" i="7" s="1"/>
  <c r="O13" i="7"/>
  <c r="O40" i="7" s="1"/>
  <c r="P13" i="7"/>
  <c r="P40" i="7" s="1"/>
  <c r="Q13" i="7"/>
  <c r="Q40" i="7" s="1"/>
  <c r="R13" i="7"/>
  <c r="R40" i="7" s="1"/>
  <c r="S13" i="7"/>
  <c r="T13" i="7"/>
  <c r="T40" i="7" s="1"/>
  <c r="U13" i="7"/>
  <c r="V13" i="7"/>
  <c r="V40" i="7" s="1"/>
  <c r="W13" i="7"/>
  <c r="W40" i="7" s="1"/>
  <c r="X13" i="7"/>
  <c r="X40" i="7" s="1"/>
  <c r="Y13" i="7"/>
  <c r="Y40" i="7" s="1"/>
  <c r="Z13" i="7"/>
  <c r="Z40" i="7" s="1"/>
  <c r="AA13" i="7"/>
  <c r="AA40" i="7" s="1"/>
  <c r="AB13" i="7"/>
  <c r="AB40" i="7" s="1"/>
  <c r="AC13" i="7"/>
  <c r="AC40" i="7" s="1"/>
  <c r="AD13" i="7"/>
  <c r="AD40" i="7" s="1"/>
  <c r="AE13" i="7"/>
  <c r="AE40" i="7" s="1"/>
  <c r="AF13" i="7"/>
  <c r="AF40" i="7" s="1"/>
  <c r="AG13" i="7"/>
  <c r="AG40" i="7" s="1"/>
  <c r="AH13" i="7"/>
  <c r="AH40" i="7" s="1"/>
  <c r="AI13" i="7"/>
  <c r="AJ13" i="7"/>
  <c r="AJ40" i="7" s="1"/>
  <c r="AK13" i="7"/>
  <c r="AL13" i="7"/>
  <c r="AL40" i="7" s="1"/>
  <c r="AM13" i="7"/>
  <c r="AM40" i="7" s="1"/>
  <c r="AN13" i="7"/>
  <c r="AN40" i="7" s="1"/>
  <c r="AO13" i="7"/>
  <c r="AO40" i="7" s="1"/>
  <c r="AP13" i="7"/>
  <c r="AP40" i="7" s="1"/>
  <c r="AQ13" i="7"/>
  <c r="AQ40" i="7" s="1"/>
  <c r="AR13" i="7"/>
  <c r="AR40" i="7" s="1"/>
  <c r="AS13" i="7"/>
  <c r="AT13" i="7"/>
  <c r="AU13" i="7"/>
  <c r="AU40" i="7" s="1"/>
  <c r="AV13" i="7"/>
  <c r="AW13" i="7"/>
  <c r="AW40" i="7" s="1"/>
  <c r="H12" i="7"/>
  <c r="I12" i="7"/>
  <c r="I39" i="7" s="1"/>
  <c r="J12" i="7"/>
  <c r="J39" i="7" s="1"/>
  <c r="K12" i="7"/>
  <c r="K39" i="7" s="1"/>
  <c r="L12" i="7"/>
  <c r="L39" i="7" s="1"/>
  <c r="M12" i="7"/>
  <c r="M39" i="7" s="1"/>
  <c r="N12" i="7"/>
  <c r="N39" i="7" s="1"/>
  <c r="O12" i="7"/>
  <c r="O39" i="7" s="1"/>
  <c r="P12" i="7"/>
  <c r="P39" i="7" s="1"/>
  <c r="Q12" i="7"/>
  <c r="Q39" i="7" s="1"/>
  <c r="R12" i="7"/>
  <c r="R39" i="7" s="1"/>
  <c r="S12" i="7"/>
  <c r="T12" i="7"/>
  <c r="T39" i="7" s="1"/>
  <c r="U12" i="7"/>
  <c r="V12" i="7"/>
  <c r="V39" i="7" s="1"/>
  <c r="W12" i="7"/>
  <c r="W39" i="7" s="1"/>
  <c r="X12" i="7"/>
  <c r="Y12" i="7"/>
  <c r="Y39" i="7" s="1"/>
  <c r="Z12" i="7"/>
  <c r="Z39" i="7" s="1"/>
  <c r="AA12" i="7"/>
  <c r="AA39" i="7" s="1"/>
  <c r="AB12" i="7"/>
  <c r="AB39" i="7" s="1"/>
  <c r="AC12" i="7"/>
  <c r="AC39" i="7" s="1"/>
  <c r="AD12" i="7"/>
  <c r="AD39" i="7" s="1"/>
  <c r="AE12" i="7"/>
  <c r="AE39" i="7" s="1"/>
  <c r="AF12" i="7"/>
  <c r="AF39" i="7" s="1"/>
  <c r="AG12" i="7"/>
  <c r="AG39" i="7" s="1"/>
  <c r="AH12" i="7"/>
  <c r="AH39" i="7" s="1"/>
  <c r="AI12" i="7"/>
  <c r="AJ12" i="7"/>
  <c r="AJ39" i="7" s="1"/>
  <c r="AK12" i="7"/>
  <c r="AL12" i="7"/>
  <c r="AL39" i="7" s="1"/>
  <c r="AM12" i="7"/>
  <c r="AM39" i="7" s="1"/>
  <c r="AN12" i="7"/>
  <c r="AO12" i="7"/>
  <c r="AO39" i="7" s="1"/>
  <c r="AP12" i="7"/>
  <c r="AP39" i="7" s="1"/>
  <c r="AQ12" i="7"/>
  <c r="AR12" i="7"/>
  <c r="AS12" i="7"/>
  <c r="AS39" i="7" s="1"/>
  <c r="AT12" i="7"/>
  <c r="AT39" i="7" s="1"/>
  <c r="AU12" i="7"/>
  <c r="AU39" i="7" s="1"/>
  <c r="AV12" i="7"/>
  <c r="AW12" i="7"/>
  <c r="AW39" i="7" s="1"/>
  <c r="H11" i="7"/>
  <c r="H38" i="7" s="1"/>
  <c r="I11" i="7"/>
  <c r="I38" i="7" s="1"/>
  <c r="J11" i="7"/>
  <c r="J38" i="7" s="1"/>
  <c r="K11" i="7"/>
  <c r="K38" i="7" s="1"/>
  <c r="L11" i="7"/>
  <c r="L38" i="7" s="1"/>
  <c r="M11" i="7"/>
  <c r="M38" i="7" s="1"/>
  <c r="N11" i="7"/>
  <c r="N38" i="7" s="1"/>
  <c r="O11" i="7"/>
  <c r="O38" i="7" s="1"/>
  <c r="P11" i="7"/>
  <c r="P38" i="7" s="1"/>
  <c r="Q11" i="7"/>
  <c r="Q38" i="7" s="1"/>
  <c r="R11" i="7"/>
  <c r="R38" i="7" s="1"/>
  <c r="S11" i="7"/>
  <c r="T11" i="7"/>
  <c r="T38" i="7" s="1"/>
  <c r="U11" i="7"/>
  <c r="V11" i="7"/>
  <c r="V38" i="7" s="1"/>
  <c r="W11" i="7"/>
  <c r="W38" i="7" s="1"/>
  <c r="X11" i="7"/>
  <c r="X38" i="7" s="1"/>
  <c r="Y11" i="7"/>
  <c r="Y38" i="7" s="1"/>
  <c r="Z11" i="7"/>
  <c r="Z38" i="7" s="1"/>
  <c r="AA11" i="7"/>
  <c r="AA38" i="7" s="1"/>
  <c r="AB11" i="7"/>
  <c r="AB38" i="7" s="1"/>
  <c r="AC11" i="7"/>
  <c r="AC38" i="7" s="1"/>
  <c r="AD11" i="7"/>
  <c r="AD38" i="7" s="1"/>
  <c r="AE11" i="7"/>
  <c r="AE38" i="7" s="1"/>
  <c r="AF11" i="7"/>
  <c r="AF38" i="7" s="1"/>
  <c r="AG11" i="7"/>
  <c r="AG38" i="7" s="1"/>
  <c r="AH11" i="7"/>
  <c r="AH38" i="7" s="1"/>
  <c r="AI11" i="7"/>
  <c r="AJ11" i="7"/>
  <c r="AJ38" i="7" s="1"/>
  <c r="AK11" i="7"/>
  <c r="AL11" i="7"/>
  <c r="AL38" i="7" s="1"/>
  <c r="AM11" i="7"/>
  <c r="AM38" i="7" s="1"/>
  <c r="AN11" i="7"/>
  <c r="AN38" i="7" s="1"/>
  <c r="AO11" i="7"/>
  <c r="AO38" i="7" s="1"/>
  <c r="AP11" i="7"/>
  <c r="AP38" i="7" s="1"/>
  <c r="AQ11" i="7"/>
  <c r="AQ38" i="7" s="1"/>
  <c r="AR11" i="7"/>
  <c r="AR38" i="7" s="1"/>
  <c r="AS11" i="7"/>
  <c r="AS38" i="7" s="1"/>
  <c r="AT11" i="7"/>
  <c r="AT38" i="7" s="1"/>
  <c r="AU11" i="7"/>
  <c r="AU38" i="7" s="1"/>
  <c r="AV11" i="7"/>
  <c r="AW11" i="7"/>
  <c r="AW38" i="7" s="1"/>
  <c r="H10" i="7"/>
  <c r="H37" i="7" s="1"/>
  <c r="I10" i="7"/>
  <c r="I37" i="7" s="1"/>
  <c r="J10" i="7"/>
  <c r="J37" i="7" s="1"/>
  <c r="K10" i="7"/>
  <c r="K37" i="7" s="1"/>
  <c r="L10" i="7"/>
  <c r="L37" i="7" s="1"/>
  <c r="M10" i="7"/>
  <c r="M37" i="7" s="1"/>
  <c r="N10" i="7"/>
  <c r="N37" i="7" s="1"/>
  <c r="O10" i="7"/>
  <c r="P10" i="7"/>
  <c r="P37" i="7" s="1"/>
  <c r="Q10" i="7"/>
  <c r="Q37" i="7" s="1"/>
  <c r="R10" i="7"/>
  <c r="R37" i="7" s="1"/>
  <c r="S10" i="7"/>
  <c r="T10" i="7"/>
  <c r="T37" i="7" s="1"/>
  <c r="U10" i="7"/>
  <c r="U37" i="7" s="1"/>
  <c r="V10" i="7"/>
  <c r="V37" i="7" s="1"/>
  <c r="W10" i="7"/>
  <c r="W37" i="7" s="1"/>
  <c r="X10" i="7"/>
  <c r="X37" i="7" s="1"/>
  <c r="Y10" i="7"/>
  <c r="Y37" i="7" s="1"/>
  <c r="Z10" i="7"/>
  <c r="Z37" i="7" s="1"/>
  <c r="AA10" i="7"/>
  <c r="AA37" i="7" s="1"/>
  <c r="AB10" i="7"/>
  <c r="AB37" i="7" s="1"/>
  <c r="AC10" i="7"/>
  <c r="AC37" i="7" s="1"/>
  <c r="AD10" i="7"/>
  <c r="AD37" i="7" s="1"/>
  <c r="AE10" i="7"/>
  <c r="AF10" i="7"/>
  <c r="AF37" i="7" s="1"/>
  <c r="AG10" i="7"/>
  <c r="AG37" i="7" s="1"/>
  <c r="AH10" i="7"/>
  <c r="AH37" i="7" s="1"/>
  <c r="AI10" i="7"/>
  <c r="AJ10" i="7"/>
  <c r="AJ37" i="7" s="1"/>
  <c r="AK10" i="7"/>
  <c r="AK37" i="7" s="1"/>
  <c r="AL10" i="7"/>
  <c r="AL37" i="7" s="1"/>
  <c r="AM10" i="7"/>
  <c r="AM37" i="7" s="1"/>
  <c r="AN10" i="7"/>
  <c r="AN37" i="7" s="1"/>
  <c r="AO10" i="7"/>
  <c r="AO37" i="7" s="1"/>
  <c r="AP10" i="7"/>
  <c r="AP37" i="7" s="1"/>
  <c r="AQ10" i="7"/>
  <c r="AQ37" i="7" s="1"/>
  <c r="AR10" i="7"/>
  <c r="AR37" i="7" s="1"/>
  <c r="AS10" i="7"/>
  <c r="AS37" i="7" s="1"/>
  <c r="AT10" i="7"/>
  <c r="AT37" i="7" s="1"/>
  <c r="AU10" i="7"/>
  <c r="AV10" i="7"/>
  <c r="AW10" i="7"/>
  <c r="AW37" i="7" s="1"/>
  <c r="H9" i="7"/>
  <c r="H36" i="7" s="1"/>
  <c r="I9" i="7"/>
  <c r="I36" i="7" s="1"/>
  <c r="J9" i="7"/>
  <c r="J36" i="7" s="1"/>
  <c r="K9" i="7"/>
  <c r="K36" i="7" s="1"/>
  <c r="L9" i="7"/>
  <c r="L36" i="7" s="1"/>
  <c r="M9" i="7"/>
  <c r="M36" i="7" s="1"/>
  <c r="N9" i="7"/>
  <c r="N36" i="7" s="1"/>
  <c r="O9" i="7"/>
  <c r="O36" i="7" s="1"/>
  <c r="P9" i="7"/>
  <c r="P36" i="7" s="1"/>
  <c r="Q9" i="7"/>
  <c r="Q36" i="7" s="1"/>
  <c r="R9" i="7"/>
  <c r="R36" i="7" s="1"/>
  <c r="S9" i="7"/>
  <c r="S36" i="7" s="1"/>
  <c r="T9" i="7"/>
  <c r="T36" i="7" s="1"/>
  <c r="U9" i="7"/>
  <c r="V9" i="7"/>
  <c r="V36" i="7" s="1"/>
  <c r="W9" i="7"/>
  <c r="W36" i="7" s="1"/>
  <c r="X9" i="7"/>
  <c r="X36" i="7" s="1"/>
  <c r="Y9" i="7"/>
  <c r="Y36" i="7" s="1"/>
  <c r="Z9" i="7"/>
  <c r="Z36" i="7" s="1"/>
  <c r="AA9" i="7"/>
  <c r="AA36" i="7" s="1"/>
  <c r="AB9" i="7"/>
  <c r="AB36" i="7" s="1"/>
  <c r="AC9" i="7"/>
  <c r="AC36" i="7" s="1"/>
  <c r="AD9" i="7"/>
  <c r="AD36" i="7" s="1"/>
  <c r="AE9" i="7"/>
  <c r="AE36" i="7" s="1"/>
  <c r="AF9" i="7"/>
  <c r="AF36" i="7" s="1"/>
  <c r="AG9" i="7"/>
  <c r="AG36" i="7" s="1"/>
  <c r="AH9" i="7"/>
  <c r="AH36" i="7" s="1"/>
  <c r="AI9" i="7"/>
  <c r="AJ9" i="7"/>
  <c r="AJ36" i="7" s="1"/>
  <c r="AK9" i="7"/>
  <c r="AL9" i="7"/>
  <c r="AL36" i="7" s="1"/>
  <c r="AM9" i="7"/>
  <c r="AM36" i="7" s="1"/>
  <c r="AN9" i="7"/>
  <c r="AN36" i="7" s="1"/>
  <c r="AO9" i="7"/>
  <c r="AO36" i="7" s="1"/>
  <c r="AP9" i="7"/>
  <c r="AP36" i="7" s="1"/>
  <c r="AQ9" i="7"/>
  <c r="AQ36" i="7" s="1"/>
  <c r="AR9" i="7"/>
  <c r="AR36" i="7" s="1"/>
  <c r="AS9" i="7"/>
  <c r="AT9" i="7"/>
  <c r="AT36" i="7" s="1"/>
  <c r="AU9" i="7"/>
  <c r="AU36" i="7" s="1"/>
  <c r="AV9" i="7"/>
  <c r="AW9" i="7"/>
  <c r="H8" i="7"/>
  <c r="H35" i="7" s="1"/>
  <c r="I8" i="7"/>
  <c r="I35" i="7" s="1"/>
  <c r="J8" i="7"/>
  <c r="J35" i="7" s="1"/>
  <c r="K8" i="7"/>
  <c r="K35" i="7" s="1"/>
  <c r="L8" i="7"/>
  <c r="L35" i="7" s="1"/>
  <c r="M8" i="7"/>
  <c r="M35" i="7" s="1"/>
  <c r="N8" i="7"/>
  <c r="N35" i="7" s="1"/>
  <c r="O8" i="7"/>
  <c r="P8" i="7"/>
  <c r="P35" i="7" s="1"/>
  <c r="Q8" i="7"/>
  <c r="Q35" i="7" s="1"/>
  <c r="R8" i="7"/>
  <c r="R35" i="7" s="1"/>
  <c r="S8" i="7"/>
  <c r="T8" i="7"/>
  <c r="T35" i="7" s="1"/>
  <c r="U8" i="7"/>
  <c r="U35" i="7" s="1"/>
  <c r="V8" i="7"/>
  <c r="V35" i="7" s="1"/>
  <c r="W8" i="7"/>
  <c r="W35" i="7" s="1"/>
  <c r="X8" i="7"/>
  <c r="X35" i="7" s="1"/>
  <c r="Y8" i="7"/>
  <c r="Y35" i="7" s="1"/>
  <c r="Z8" i="7"/>
  <c r="Z35" i="7" s="1"/>
  <c r="AA8" i="7"/>
  <c r="AA35" i="7" s="1"/>
  <c r="AB8" i="7"/>
  <c r="AB35" i="7" s="1"/>
  <c r="AC8" i="7"/>
  <c r="AC35" i="7" s="1"/>
  <c r="AD8" i="7"/>
  <c r="AD35" i="7" s="1"/>
  <c r="AE8" i="7"/>
  <c r="AF8" i="7"/>
  <c r="AF35" i="7" s="1"/>
  <c r="AG8" i="7"/>
  <c r="AG35" i="7" s="1"/>
  <c r="AH8" i="7"/>
  <c r="AH35" i="7" s="1"/>
  <c r="AI8" i="7"/>
  <c r="AJ8" i="7"/>
  <c r="AJ35" i="7" s="1"/>
  <c r="AK8" i="7"/>
  <c r="AK35" i="7" s="1"/>
  <c r="AL8" i="7"/>
  <c r="AL35" i="7" s="1"/>
  <c r="AM8" i="7"/>
  <c r="AM35" i="7" s="1"/>
  <c r="AN8" i="7"/>
  <c r="AN35" i="7" s="1"/>
  <c r="AO8" i="7"/>
  <c r="AO35" i="7" s="1"/>
  <c r="AP8" i="7"/>
  <c r="AP35" i="7" s="1"/>
  <c r="AQ8" i="7"/>
  <c r="AR8" i="7"/>
  <c r="AR35" i="7" s="1"/>
  <c r="AS8" i="7"/>
  <c r="AS35" i="7" s="1"/>
  <c r="AT8" i="7"/>
  <c r="AT35" i="7" s="1"/>
  <c r="AU8" i="7"/>
  <c r="AV8" i="7"/>
  <c r="AW8" i="7"/>
  <c r="AW35" i="7" s="1"/>
  <c r="H7" i="7"/>
  <c r="I7" i="7"/>
  <c r="I34" i="7" s="1"/>
  <c r="J7" i="7"/>
  <c r="J34" i="7" s="1"/>
  <c r="K7" i="7"/>
  <c r="K34" i="7" s="1"/>
  <c r="L7" i="7"/>
  <c r="L34" i="7" s="1"/>
  <c r="M7" i="7"/>
  <c r="M34" i="7" s="1"/>
  <c r="N7" i="7"/>
  <c r="N34" i="7" s="1"/>
  <c r="O7" i="7"/>
  <c r="O34" i="7" s="1"/>
  <c r="P7" i="7"/>
  <c r="P34" i="7" s="1"/>
  <c r="Q7" i="7"/>
  <c r="Q34" i="7" s="1"/>
  <c r="R7" i="7"/>
  <c r="R34" i="7" s="1"/>
  <c r="S7" i="7"/>
  <c r="T7" i="7"/>
  <c r="T34" i="7" s="1"/>
  <c r="U7" i="7"/>
  <c r="V7" i="7"/>
  <c r="V34" i="7" s="1"/>
  <c r="W7" i="7"/>
  <c r="W34" i="7" s="1"/>
  <c r="X7" i="7"/>
  <c r="Y7" i="7"/>
  <c r="Y34" i="7" s="1"/>
  <c r="Z7" i="7"/>
  <c r="Z34" i="7" s="1"/>
  <c r="AA7" i="7"/>
  <c r="AA34" i="7" s="1"/>
  <c r="AB7" i="7"/>
  <c r="AB34" i="7" s="1"/>
  <c r="AC7" i="7"/>
  <c r="AC34" i="7" s="1"/>
  <c r="AD7" i="7"/>
  <c r="AD34" i="7" s="1"/>
  <c r="AE7" i="7"/>
  <c r="AE34" i="7" s="1"/>
  <c r="AF7" i="7"/>
  <c r="AF34" i="7" s="1"/>
  <c r="AG7" i="7"/>
  <c r="AG34" i="7" s="1"/>
  <c r="AH7" i="7"/>
  <c r="AH34" i="7" s="1"/>
  <c r="AI7" i="7"/>
  <c r="AJ7" i="7"/>
  <c r="AJ34" i="7" s="1"/>
  <c r="AK7" i="7"/>
  <c r="AL7" i="7"/>
  <c r="AL34" i="7" s="1"/>
  <c r="AM7" i="7"/>
  <c r="AM34" i="7" s="1"/>
  <c r="AN7" i="7"/>
  <c r="AO7" i="7"/>
  <c r="AO34" i="7" s="1"/>
  <c r="AP7" i="7"/>
  <c r="AP34" i="7" s="1"/>
  <c r="AQ7" i="7"/>
  <c r="AQ34" i="7" s="1"/>
  <c r="AR7" i="7"/>
  <c r="AS7" i="7"/>
  <c r="AS34" i="7" s="1"/>
  <c r="AT7" i="7"/>
  <c r="AT34" i="7" s="1"/>
  <c r="AU7" i="7"/>
  <c r="AU34" i="7" s="1"/>
  <c r="AV7" i="7"/>
  <c r="AW7" i="7"/>
  <c r="AW34" i="7" s="1"/>
  <c r="H5" i="7"/>
  <c r="H32" i="7" s="1"/>
  <c r="I5" i="7"/>
  <c r="I32" i="7" s="1"/>
  <c r="J5" i="7"/>
  <c r="J32" i="7" s="1"/>
  <c r="K5" i="7"/>
  <c r="K32" i="7" s="1"/>
  <c r="L5" i="7"/>
  <c r="L32" i="7" s="1"/>
  <c r="M5" i="7"/>
  <c r="M32" i="7" s="1"/>
  <c r="N5" i="7"/>
  <c r="N32" i="7" s="1"/>
  <c r="O5" i="7"/>
  <c r="O32" i="7" s="1"/>
  <c r="P5" i="7"/>
  <c r="P32" i="7" s="1"/>
  <c r="Q5" i="7"/>
  <c r="Q32" i="7" s="1"/>
  <c r="R5" i="7"/>
  <c r="R32" i="7" s="1"/>
  <c r="S5" i="7"/>
  <c r="T5" i="7"/>
  <c r="T32" i="7" s="1"/>
  <c r="U5" i="7"/>
  <c r="V5" i="7"/>
  <c r="V32" i="7" s="1"/>
  <c r="W5" i="7"/>
  <c r="W32" i="7" s="1"/>
  <c r="X5" i="7"/>
  <c r="X32" i="7" s="1"/>
  <c r="Y5" i="7"/>
  <c r="Y32" i="7" s="1"/>
  <c r="Z5" i="7"/>
  <c r="Z32" i="7" s="1"/>
  <c r="AA5" i="7"/>
  <c r="AA32" i="7" s="1"/>
  <c r="AB5" i="7"/>
  <c r="AB32" i="7" s="1"/>
  <c r="AC5" i="7"/>
  <c r="AC32" i="7" s="1"/>
  <c r="AD5" i="7"/>
  <c r="AD32" i="7" s="1"/>
  <c r="AE5" i="7"/>
  <c r="AE32" i="7" s="1"/>
  <c r="AF5" i="7"/>
  <c r="AF32" i="7" s="1"/>
  <c r="AG5" i="7"/>
  <c r="AG32" i="7" s="1"/>
  <c r="AH5" i="7"/>
  <c r="AH32" i="7" s="1"/>
  <c r="AI5" i="7"/>
  <c r="AJ5" i="7"/>
  <c r="AJ32" i="7" s="1"/>
  <c r="AK5" i="7"/>
  <c r="AL5" i="7"/>
  <c r="AL32" i="7" s="1"/>
  <c r="AM5" i="7"/>
  <c r="AM32" i="7" s="1"/>
  <c r="AN5" i="7"/>
  <c r="AN32" i="7" s="1"/>
  <c r="AO5" i="7"/>
  <c r="AO32" i="7" s="1"/>
  <c r="AP5" i="7"/>
  <c r="AP32" i="7" s="1"/>
  <c r="AQ5" i="7"/>
  <c r="AQ32" i="7" s="1"/>
  <c r="AR5" i="7"/>
  <c r="AR32" i="7" s="1"/>
  <c r="AS5" i="7"/>
  <c r="AS32" i="7" s="1"/>
  <c r="AT5" i="7"/>
  <c r="AT32" i="7" s="1"/>
  <c r="AU5" i="7"/>
  <c r="AU32" i="7" s="1"/>
  <c r="AV5" i="7"/>
  <c r="AW5" i="7"/>
  <c r="AW32" i="7" s="1"/>
  <c r="E6" i="8"/>
  <c r="D6" i="8"/>
  <c r="C6" i="8"/>
  <c r="B6" i="8"/>
  <c r="A6" i="8"/>
  <c r="BA2" i="6"/>
  <c r="AW3" i="7" s="1"/>
  <c r="AW30" i="7" s="1"/>
  <c r="AZ2" i="6"/>
  <c r="AV3" i="7" s="1"/>
  <c r="AV30" i="7" s="1"/>
  <c r="AY2" i="6"/>
  <c r="AU3" i="7" s="1"/>
  <c r="AU30" i="7" s="1"/>
  <c r="AX2" i="6"/>
  <c r="AT3" i="7" s="1"/>
  <c r="AT30" i="7" s="1"/>
  <c r="AW2" i="6"/>
  <c r="AS3" i="7" s="1"/>
  <c r="AS30" i="7" s="1"/>
  <c r="AV2" i="6"/>
  <c r="AR3" i="7" s="1"/>
  <c r="AR30" i="7" s="1"/>
  <c r="AU2" i="6"/>
  <c r="AQ3" i="7" s="1"/>
  <c r="AQ30" i="7" s="1"/>
  <c r="AT2" i="6"/>
  <c r="AP3" i="7" s="1"/>
  <c r="AP30" i="7" s="1"/>
  <c r="AS2" i="6"/>
  <c r="AO3" i="7" s="1"/>
  <c r="AO30" i="7" s="1"/>
  <c r="AR2" i="6"/>
  <c r="AN3" i="7" s="1"/>
  <c r="AN30" i="7" s="1"/>
  <c r="AQ2" i="6"/>
  <c r="AM3" i="7" s="1"/>
  <c r="AM30" i="7" s="1"/>
  <c r="AP2" i="6"/>
  <c r="AL3" i="7" s="1"/>
  <c r="AL30" i="7" s="1"/>
  <c r="AO2" i="6"/>
  <c r="AK3" i="7" s="1"/>
  <c r="AK30" i="7" s="1"/>
  <c r="AN2" i="6"/>
  <c r="AJ3" i="7" s="1"/>
  <c r="AJ30" i="7" s="1"/>
  <c r="AM2" i="6"/>
  <c r="AI3" i="7" s="1"/>
  <c r="AI30" i="7" s="1"/>
  <c r="AL2" i="6"/>
  <c r="AH3" i="7" s="1"/>
  <c r="AH30" i="7" s="1"/>
  <c r="AK2" i="6"/>
  <c r="AG3" i="7" s="1"/>
  <c r="AG30" i="7" s="1"/>
  <c r="AJ2" i="6"/>
  <c r="AF3" i="7" s="1"/>
  <c r="AF30" i="7" s="1"/>
  <c r="AI2" i="6"/>
  <c r="AE3" i="7" s="1"/>
  <c r="AE30" i="7" s="1"/>
  <c r="AH2" i="6"/>
  <c r="AD3" i="7" s="1"/>
  <c r="AD30" i="7" s="1"/>
  <c r="AG2" i="6"/>
  <c r="AC3" i="7" s="1"/>
  <c r="AC30" i="7" s="1"/>
  <c r="AF2" i="6"/>
  <c r="AB3" i="7" s="1"/>
  <c r="AB30" i="7" s="1"/>
  <c r="AE2" i="6"/>
  <c r="AA3" i="7" s="1"/>
  <c r="AA30" i="7" s="1"/>
  <c r="AD2" i="6"/>
  <c r="Z3" i="7" s="1"/>
  <c r="Z30" i="7" s="1"/>
  <c r="AC2" i="6"/>
  <c r="Y3" i="7" s="1"/>
  <c r="Y30" i="7" s="1"/>
  <c r="AB2" i="6"/>
  <c r="X3" i="7" s="1"/>
  <c r="X30" i="7" s="1"/>
  <c r="AA2" i="6"/>
  <c r="W3" i="7" s="1"/>
  <c r="W30" i="7" s="1"/>
  <c r="Z2" i="6"/>
  <c r="V3" i="7" s="1"/>
  <c r="V30" i="7" s="1"/>
  <c r="Y2" i="6"/>
  <c r="U3" i="7" s="1"/>
  <c r="U30" i="7" s="1"/>
  <c r="X2" i="6"/>
  <c r="T3" i="7" s="1"/>
  <c r="T30" i="7" s="1"/>
  <c r="W2" i="6"/>
  <c r="S3" i="7" s="1"/>
  <c r="S30" i="7" s="1"/>
  <c r="V2" i="6"/>
  <c r="R3" i="7" s="1"/>
  <c r="R30" i="7" s="1"/>
  <c r="U2" i="6"/>
  <c r="Q3" i="7" s="1"/>
  <c r="Q30" i="7" s="1"/>
  <c r="T2" i="6"/>
  <c r="P3" i="7" s="1"/>
  <c r="P30" i="7" s="1"/>
  <c r="S2" i="6"/>
  <c r="O3" i="7" s="1"/>
  <c r="O30" i="7" s="1"/>
  <c r="R2" i="6"/>
  <c r="N3" i="7" s="1"/>
  <c r="N30" i="7" s="1"/>
  <c r="Q2" i="6"/>
  <c r="M3" i="7" s="1"/>
  <c r="M30" i="7" s="1"/>
  <c r="P2" i="6"/>
  <c r="L3" i="7" s="1"/>
  <c r="L30" i="7" s="1"/>
  <c r="O2" i="6"/>
  <c r="K3" i="7" s="1"/>
  <c r="K30" i="7" s="1"/>
  <c r="N2" i="6"/>
  <c r="J3" i="7" s="1"/>
  <c r="J30" i="7" s="1"/>
  <c r="M2" i="6"/>
  <c r="I3" i="7" s="1"/>
  <c r="I30" i="7" s="1"/>
  <c r="L2" i="6"/>
  <c r="H3" i="7" s="1"/>
  <c r="H30" i="7" s="1"/>
  <c r="K2" i="6"/>
  <c r="G3" i="7" s="1"/>
  <c r="G30" i="7" s="1"/>
  <c r="J2" i="6"/>
  <c r="F3" i="7"/>
  <c r="F30" i="7" s="1"/>
  <c r="I2" i="6"/>
  <c r="E3" i="7" s="1"/>
  <c r="E30" i="7" s="1"/>
  <c r="H2" i="6"/>
  <c r="D3" i="7" s="1"/>
  <c r="D30" i="7" s="1"/>
  <c r="C4" i="7"/>
  <c r="C31" i="7"/>
  <c r="G2" i="6"/>
  <c r="C3" i="7" s="1"/>
  <c r="C30" i="7" s="1"/>
  <c r="B31" i="7"/>
  <c r="G1" i="6"/>
  <c r="C2" i="7" s="1"/>
  <c r="A4" i="5"/>
  <c r="B4" i="5"/>
  <c r="B35" i="4"/>
  <c r="B34" i="4"/>
  <c r="B33" i="4"/>
  <c r="B32" i="4"/>
  <c r="B31" i="4"/>
  <c r="K28" i="4"/>
  <c r="H28" i="4"/>
  <c r="E28" i="4"/>
  <c r="B28" i="4"/>
  <c r="K27" i="4"/>
  <c r="H27" i="4"/>
  <c r="E27" i="4"/>
  <c r="B27" i="4"/>
  <c r="K26" i="4"/>
  <c r="H26" i="4"/>
  <c r="E26" i="4"/>
  <c r="B26" i="4"/>
  <c r="K25" i="4"/>
  <c r="H25" i="4"/>
  <c r="E25" i="4"/>
  <c r="B25" i="4"/>
  <c r="K24" i="4"/>
  <c r="H24" i="4"/>
  <c r="E24" i="4"/>
  <c r="B24" i="4"/>
  <c r="K21" i="4"/>
  <c r="H21" i="4"/>
  <c r="E21" i="4"/>
  <c r="B21" i="4"/>
  <c r="K20" i="4"/>
  <c r="H20" i="4"/>
  <c r="E20" i="4"/>
  <c r="B20" i="4"/>
  <c r="K19" i="4"/>
  <c r="H19" i="4"/>
  <c r="E19" i="4"/>
  <c r="B19" i="4"/>
  <c r="K18" i="4"/>
  <c r="H18" i="4"/>
  <c r="E18" i="4"/>
  <c r="B18" i="4"/>
  <c r="K17" i="4"/>
  <c r="H17" i="4"/>
  <c r="E17" i="4"/>
  <c r="B17" i="4"/>
  <c r="K14" i="4"/>
  <c r="H14" i="4"/>
  <c r="E14" i="4"/>
  <c r="B14" i="4"/>
  <c r="K13" i="4"/>
  <c r="H13" i="4"/>
  <c r="E13" i="4"/>
  <c r="B13" i="4"/>
  <c r="K12" i="4"/>
  <c r="H12" i="4"/>
  <c r="E12" i="4"/>
  <c r="B12" i="4"/>
  <c r="K11" i="4"/>
  <c r="H11" i="4"/>
  <c r="E11" i="4"/>
  <c r="B11" i="4"/>
  <c r="K10" i="4"/>
  <c r="H10" i="4"/>
  <c r="E10" i="4"/>
  <c r="B10" i="4"/>
  <c r="K7" i="4"/>
  <c r="H7" i="4"/>
  <c r="E7" i="4"/>
  <c r="K6" i="4"/>
  <c r="H6" i="4"/>
  <c r="E6" i="4"/>
  <c r="K5" i="4"/>
  <c r="H5" i="4"/>
  <c r="E5" i="4"/>
  <c r="B5" i="4"/>
  <c r="K4" i="4"/>
  <c r="H4" i="4"/>
  <c r="E4" i="4"/>
  <c r="B4" i="4"/>
  <c r="K3" i="4"/>
  <c r="H3" i="4"/>
  <c r="E3" i="4"/>
  <c r="B3" i="4"/>
  <c r="E24" i="5"/>
  <c r="B24" i="5"/>
  <c r="E23" i="5"/>
  <c r="B23" i="5"/>
  <c r="E22" i="5"/>
  <c r="B22" i="5"/>
  <c r="E21" i="5"/>
  <c r="B21" i="5"/>
  <c r="E20" i="5"/>
  <c r="B20" i="5"/>
  <c r="E19" i="5"/>
  <c r="B19" i="5"/>
  <c r="E18" i="5"/>
  <c r="B18" i="5"/>
  <c r="E17" i="5"/>
  <c r="B17" i="5"/>
  <c r="E16" i="5"/>
  <c r="B16" i="5"/>
  <c r="E15" i="5"/>
  <c r="B15" i="5"/>
  <c r="E14" i="5"/>
  <c r="B14" i="5"/>
  <c r="E13" i="5"/>
  <c r="B13" i="5"/>
  <c r="E12" i="5"/>
  <c r="B12" i="5"/>
  <c r="E11" i="5"/>
  <c r="B11" i="5"/>
  <c r="E10" i="5"/>
  <c r="B10" i="5"/>
  <c r="E9" i="5"/>
  <c r="B9" i="5"/>
  <c r="E8" i="5"/>
  <c r="B8" i="5"/>
  <c r="E7" i="5"/>
  <c r="B7" i="5"/>
  <c r="X33" i="7" l="1"/>
  <c r="I7" i="5"/>
  <c r="BH26" i="5"/>
  <c r="BH24" i="5"/>
  <c r="BH22" i="5"/>
  <c r="BH20" i="5"/>
  <c r="BH18" i="5"/>
  <c r="BH16" i="5"/>
  <c r="BH14" i="5"/>
  <c r="BH12" i="5"/>
  <c r="BH8" i="5"/>
  <c r="BE26" i="5"/>
  <c r="BE24" i="5"/>
  <c r="BE22" i="5"/>
  <c r="BE20" i="5"/>
  <c r="BE18" i="5"/>
  <c r="BE16" i="5"/>
  <c r="BE14" i="5"/>
  <c r="BE10" i="5"/>
  <c r="BB26" i="5"/>
  <c r="BB22" i="5"/>
  <c r="BB20" i="5"/>
  <c r="BB16" i="5"/>
  <c r="BB12" i="5"/>
  <c r="BB8" i="5"/>
  <c r="AY24" i="5"/>
  <c r="AY22" i="5"/>
  <c r="AY18" i="5"/>
  <c r="AY14" i="5"/>
  <c r="AY10" i="5"/>
  <c r="AV26" i="5"/>
  <c r="AV22" i="5"/>
  <c r="AV18" i="5"/>
  <c r="AV14" i="5"/>
  <c r="AV10" i="5"/>
  <c r="AS26" i="5"/>
  <c r="AS22" i="5"/>
  <c r="AS20" i="5"/>
  <c r="AS16" i="5"/>
  <c r="AS14" i="5"/>
  <c r="AS10" i="5"/>
  <c r="AP26" i="5"/>
  <c r="AP22" i="5"/>
  <c r="AP18" i="5"/>
  <c r="AP14" i="5"/>
  <c r="AP10" i="5"/>
  <c r="AM26" i="5"/>
  <c r="AM22" i="5"/>
  <c r="AM20" i="5"/>
  <c r="AM16" i="5"/>
  <c r="AM12" i="5"/>
  <c r="AM8" i="5"/>
  <c r="AJ24" i="5"/>
  <c r="AJ20" i="5"/>
  <c r="AJ16" i="5"/>
  <c r="AJ12" i="5"/>
  <c r="AJ10" i="5"/>
  <c r="AG26" i="5"/>
  <c r="AG22" i="5"/>
  <c r="AG18" i="5"/>
  <c r="AG14" i="5"/>
  <c r="AG10" i="5"/>
  <c r="AD26" i="5"/>
  <c r="AD22" i="5"/>
  <c r="AD18" i="5"/>
  <c r="AD16" i="5"/>
  <c r="AD12" i="5"/>
  <c r="AD8" i="5"/>
  <c r="AA24" i="5"/>
  <c r="AA20" i="5"/>
  <c r="AA16" i="5"/>
  <c r="AA12" i="5"/>
  <c r="AA8" i="5"/>
  <c r="X24" i="5"/>
  <c r="X22" i="5"/>
  <c r="X18" i="5"/>
  <c r="X14" i="5"/>
  <c r="X10" i="5"/>
  <c r="U26" i="5"/>
  <c r="U22" i="5"/>
  <c r="U18" i="5"/>
  <c r="U16" i="5"/>
  <c r="U12" i="5"/>
  <c r="U8" i="5"/>
  <c r="R24" i="5"/>
  <c r="R20" i="5"/>
  <c r="R16" i="5"/>
  <c r="AY19" i="5"/>
  <c r="AV25" i="5"/>
  <c r="AV19" i="5"/>
  <c r="AV15" i="5"/>
  <c r="AV11" i="5"/>
  <c r="AV9" i="5"/>
  <c r="AS23" i="5"/>
  <c r="AS21" i="5"/>
  <c r="AS17" i="5"/>
  <c r="AS13" i="5"/>
  <c r="AS9" i="5"/>
  <c r="AP25" i="5"/>
  <c r="AP21" i="5"/>
  <c r="AP17" i="5"/>
  <c r="AP13" i="5"/>
  <c r="AP9" i="5"/>
  <c r="AM25" i="5"/>
  <c r="AM21" i="5"/>
  <c r="AM17" i="5"/>
  <c r="AM13" i="5"/>
  <c r="AM9" i="5"/>
  <c r="AJ25" i="5"/>
  <c r="AJ21" i="5"/>
  <c r="AJ19" i="5"/>
  <c r="AJ15" i="5"/>
  <c r="AJ11" i="5"/>
  <c r="AJ7" i="5"/>
  <c r="AG25" i="5"/>
  <c r="AG21" i="5"/>
  <c r="AG17" i="5"/>
  <c r="AG13" i="5"/>
  <c r="AG9" i="5"/>
  <c r="BH25" i="5"/>
  <c r="BH23" i="5"/>
  <c r="BH21" i="5"/>
  <c r="BH19" i="5"/>
  <c r="BH17" i="5"/>
  <c r="BH15" i="5"/>
  <c r="BH13" i="5"/>
  <c r="BH11" i="5"/>
  <c r="BH9" i="5"/>
  <c r="BH7" i="5"/>
  <c r="BE25" i="5"/>
  <c r="BE23" i="5"/>
  <c r="BE21" i="5"/>
  <c r="BE19" i="5"/>
  <c r="BE17" i="5"/>
  <c r="BE15" i="5"/>
  <c r="BE13" i="5"/>
  <c r="BE11" i="5"/>
  <c r="BE9" i="5"/>
  <c r="BE7" i="5"/>
  <c r="BB25" i="5"/>
  <c r="BB23" i="5"/>
  <c r="BB21" i="5"/>
  <c r="BB19" i="5"/>
  <c r="BB17" i="5"/>
  <c r="BB15" i="5"/>
  <c r="BB13" i="5"/>
  <c r="BB11" i="5"/>
  <c r="BB9" i="5"/>
  <c r="BB7" i="5"/>
  <c r="AY25" i="5"/>
  <c r="AY23" i="5"/>
  <c r="AY21" i="5"/>
  <c r="AY17" i="5"/>
  <c r="AY15" i="5"/>
  <c r="AY13" i="5"/>
  <c r="AY11" i="5"/>
  <c r="AY9" i="5"/>
  <c r="AY7" i="5"/>
  <c r="AV23" i="5"/>
  <c r="AV21" i="5"/>
  <c r="AV17" i="5"/>
  <c r="AV13" i="5"/>
  <c r="AV7" i="5"/>
  <c r="AS25" i="5"/>
  <c r="AS19" i="5"/>
  <c r="AS15" i="5"/>
  <c r="AS11" i="5"/>
  <c r="AS7" i="5"/>
  <c r="AP23" i="5"/>
  <c r="AP19" i="5"/>
  <c r="AP15" i="5"/>
  <c r="AP11" i="5"/>
  <c r="AP7" i="5"/>
  <c r="AM23" i="5"/>
  <c r="AM19" i="5"/>
  <c r="AM15" i="5"/>
  <c r="AM11" i="5"/>
  <c r="AM7" i="5"/>
  <c r="AJ23" i="5"/>
  <c r="AJ17" i="5"/>
  <c r="AJ13" i="5"/>
  <c r="AJ9" i="5"/>
  <c r="AG23" i="5"/>
  <c r="AG19" i="5"/>
  <c r="AG15" i="5"/>
  <c r="AG11" i="5"/>
  <c r="BH10" i="5"/>
  <c r="BE12" i="5"/>
  <c r="BE8" i="5"/>
  <c r="BB24" i="5"/>
  <c r="BB18" i="5"/>
  <c r="BB14" i="5"/>
  <c r="BB10" i="5"/>
  <c r="AY26" i="5"/>
  <c r="AY20" i="5"/>
  <c r="AY16" i="5"/>
  <c r="AY12" i="5"/>
  <c r="AY8" i="5"/>
  <c r="AV24" i="5"/>
  <c r="AV20" i="5"/>
  <c r="AV16" i="5"/>
  <c r="AV12" i="5"/>
  <c r="AV8" i="5"/>
  <c r="AS24" i="5"/>
  <c r="AS18" i="5"/>
  <c r="AS12" i="5"/>
  <c r="AS8" i="5"/>
  <c r="AP24" i="5"/>
  <c r="AP20" i="5"/>
  <c r="AP16" i="5"/>
  <c r="AP12" i="5"/>
  <c r="AP8" i="5"/>
  <c r="AM24" i="5"/>
  <c r="AM18" i="5"/>
  <c r="AM14" i="5"/>
  <c r="AM10" i="5"/>
  <c r="AJ26" i="5"/>
  <c r="AJ22" i="5"/>
  <c r="AJ18" i="5"/>
  <c r="AJ14" i="5"/>
  <c r="AJ8" i="5"/>
  <c r="AG24" i="5"/>
  <c r="AG20" i="5"/>
  <c r="AG16" i="5"/>
  <c r="AG12" i="5"/>
  <c r="AG8" i="5"/>
  <c r="AD24" i="5"/>
  <c r="AD20" i="5"/>
  <c r="AD14" i="5"/>
  <c r="AD10" i="5"/>
  <c r="AA26" i="5"/>
  <c r="AA22" i="5"/>
  <c r="AA18" i="5"/>
  <c r="AA14" i="5"/>
  <c r="AA10" i="5"/>
  <c r="X26" i="5"/>
  <c r="X20" i="5"/>
  <c r="X16" i="5"/>
  <c r="X12" i="5"/>
  <c r="X8" i="5"/>
  <c r="U24" i="5"/>
  <c r="U20" i="5"/>
  <c r="U14" i="5"/>
  <c r="U10" i="5"/>
  <c r="R26" i="5"/>
  <c r="R22" i="5"/>
  <c r="R18" i="5"/>
  <c r="R14" i="5"/>
  <c r="O19" i="5"/>
  <c r="L13" i="5"/>
  <c r="L9" i="5"/>
  <c r="L22" i="5"/>
  <c r="L14" i="5"/>
  <c r="L8" i="5"/>
  <c r="AD23" i="5"/>
  <c r="AD15" i="5"/>
  <c r="AD7" i="5"/>
  <c r="AA19" i="5"/>
  <c r="AA11" i="5"/>
  <c r="X23" i="5"/>
  <c r="X15" i="5"/>
  <c r="X7" i="5"/>
  <c r="U19" i="5"/>
  <c r="U11" i="5"/>
  <c r="R23" i="5"/>
  <c r="R15" i="5"/>
  <c r="O14" i="5"/>
  <c r="O8" i="5"/>
  <c r="L24" i="5"/>
  <c r="L18" i="5"/>
  <c r="L10" i="5"/>
  <c r="AD25" i="5"/>
  <c r="AD17" i="5"/>
  <c r="AD9" i="5"/>
  <c r="AA21" i="5"/>
  <c r="AA13" i="5"/>
  <c r="X25" i="5"/>
  <c r="X17" i="5"/>
  <c r="X9" i="5"/>
  <c r="U21" i="5"/>
  <c r="U13" i="5"/>
  <c r="R25" i="5"/>
  <c r="R17" i="5"/>
  <c r="R12" i="5"/>
  <c r="R10" i="5"/>
  <c r="R8" i="5"/>
  <c r="O26" i="5"/>
  <c r="O24" i="5"/>
  <c r="O22" i="5"/>
  <c r="O20" i="5"/>
  <c r="O18" i="5"/>
  <c r="O16" i="5"/>
  <c r="O12" i="5"/>
  <c r="O10" i="5"/>
  <c r="L26" i="5"/>
  <c r="L16" i="5"/>
  <c r="AG7" i="5"/>
  <c r="AD19" i="5"/>
  <c r="AD11" i="5"/>
  <c r="AA23" i="5"/>
  <c r="AA15" i="5"/>
  <c r="AA7" i="5"/>
  <c r="X19" i="5"/>
  <c r="X11" i="5"/>
  <c r="U23" i="5"/>
  <c r="U15" i="5"/>
  <c r="U7" i="5"/>
  <c r="R19" i="5"/>
  <c r="AD21" i="5"/>
  <c r="AD13" i="5"/>
  <c r="AA25" i="5"/>
  <c r="AA17" i="5"/>
  <c r="AA9" i="5"/>
  <c r="X21" i="5"/>
  <c r="X13" i="5"/>
  <c r="U25" i="5"/>
  <c r="U17" i="5"/>
  <c r="U9" i="5"/>
  <c r="R21" i="5"/>
  <c r="R13" i="5"/>
  <c r="R11" i="5"/>
  <c r="R9" i="5"/>
  <c r="R7" i="5"/>
  <c r="O25" i="5"/>
  <c r="O23" i="5"/>
  <c r="O21" i="5"/>
  <c r="O17" i="5"/>
  <c r="O15" i="5"/>
  <c r="O13" i="5"/>
  <c r="O11" i="5"/>
  <c r="O9" i="5"/>
  <c r="O7" i="5"/>
  <c r="L25" i="5"/>
  <c r="L23" i="5"/>
  <c r="L21" i="5"/>
  <c r="L19" i="5"/>
  <c r="L17" i="5"/>
  <c r="L15" i="5"/>
  <c r="L11" i="5"/>
  <c r="L7" i="5"/>
  <c r="L20" i="5"/>
  <c r="L12" i="5"/>
  <c r="AJ16" i="10"/>
  <c r="K33" i="7"/>
  <c r="I33" i="7"/>
  <c r="V47" i="7"/>
  <c r="V49" i="7"/>
  <c r="V51" i="7"/>
  <c r="AI36" i="7"/>
  <c r="AF48" i="7"/>
  <c r="AF50" i="7"/>
  <c r="I24" i="5"/>
  <c r="I20" i="5"/>
  <c r="I16" i="5"/>
  <c r="I12" i="5"/>
  <c r="I23" i="5"/>
  <c r="I19" i="5"/>
  <c r="I15" i="5"/>
  <c r="I10" i="5"/>
  <c r="I22" i="5"/>
  <c r="I18" i="5"/>
  <c r="I14" i="5"/>
  <c r="I9" i="5"/>
  <c r="I13" i="5"/>
  <c r="I21" i="5"/>
  <c r="I17" i="5"/>
  <c r="I8" i="5"/>
  <c r="H6" i="2"/>
  <c r="AS18" i="10"/>
  <c r="U18" i="10"/>
  <c r="AM18" i="10"/>
  <c r="O18" i="10"/>
  <c r="I18" i="10"/>
  <c r="C18" i="10"/>
  <c r="AS14" i="10"/>
  <c r="U14" i="10"/>
  <c r="AG14" i="10"/>
  <c r="I14" i="10"/>
  <c r="AP14" i="10"/>
  <c r="AS24" i="10"/>
  <c r="O24" i="10"/>
  <c r="F24" i="10"/>
  <c r="I24" i="10"/>
  <c r="AP24" i="10"/>
  <c r="R24" i="10"/>
  <c r="AA24" i="10"/>
  <c r="AJ22" i="10"/>
  <c r="AM22" i="10"/>
  <c r="O22" i="10"/>
  <c r="X22" i="10"/>
  <c r="AA22" i="10"/>
  <c r="C22" i="10"/>
  <c r="U22" i="10"/>
  <c r="L22" i="10"/>
  <c r="F22" i="10"/>
  <c r="L21" i="10"/>
  <c r="O21" i="10"/>
  <c r="AV22" i="10"/>
  <c r="R22" i="10"/>
  <c r="AM12" i="10"/>
  <c r="AA12" i="10"/>
  <c r="AP13" i="10"/>
  <c r="L13" i="10"/>
  <c r="U10" i="10"/>
  <c r="AM10" i="10"/>
  <c r="I10" i="10"/>
  <c r="L16" i="10"/>
  <c r="U16" i="10"/>
  <c r="F16" i="10"/>
  <c r="O16" i="10"/>
  <c r="AV16" i="10"/>
  <c r="C16" i="10"/>
  <c r="AP16" i="10"/>
  <c r="L17" i="10"/>
  <c r="O17" i="10"/>
  <c r="F17" i="10"/>
  <c r="O13" i="10"/>
  <c r="AG13" i="10"/>
  <c r="I13" i="10"/>
  <c r="X16" i="10"/>
  <c r="I16" i="10"/>
  <c r="AA15" i="10"/>
  <c r="AJ15" i="10"/>
  <c r="AM15" i="10"/>
  <c r="AG15" i="10"/>
  <c r="I15" i="10"/>
  <c r="AS20" i="10"/>
  <c r="AM20" i="10"/>
  <c r="F20" i="10"/>
  <c r="X20" i="10"/>
  <c r="AP20" i="10"/>
  <c r="R17" i="10"/>
  <c r="AA17" i="10"/>
  <c r="L8" i="10"/>
  <c r="AJ8" i="10"/>
  <c r="F8" i="10"/>
  <c r="AP8" i="10"/>
  <c r="AG8" i="10"/>
  <c r="O19" i="10"/>
  <c r="I19" i="10"/>
  <c r="R19" i="10"/>
  <c r="C13" i="9"/>
  <c r="L33" i="7"/>
  <c r="J33" i="7"/>
  <c r="H33" i="7"/>
  <c r="F34" i="7"/>
  <c r="AC33" i="7"/>
  <c r="G32" i="7"/>
  <c r="AN33" i="7"/>
  <c r="E51" i="7"/>
  <c r="AV33" i="7"/>
  <c r="AV49" i="7"/>
  <c r="AV43" i="7"/>
  <c r="AV45" i="7"/>
  <c r="AV34" i="7"/>
  <c r="AV37" i="7"/>
  <c r="AW48" i="7"/>
  <c r="AQ49" i="7"/>
  <c r="M50" i="7"/>
  <c r="O51" i="7"/>
  <c r="AQ51" i="7"/>
  <c r="AW46" i="7"/>
  <c r="G43" i="7"/>
  <c r="G42" i="7"/>
  <c r="G41" i="7"/>
  <c r="G35" i="7"/>
  <c r="AS33" i="7"/>
  <c r="AB33" i="7"/>
  <c r="Z33" i="7"/>
  <c r="V33" i="7"/>
  <c r="R33" i="7"/>
  <c r="AV36" i="7"/>
  <c r="AV38" i="7"/>
  <c r="AV40" i="7"/>
  <c r="AV42" i="7"/>
  <c r="AV44" i="7"/>
  <c r="AV46" i="7"/>
  <c r="AV48" i="7"/>
  <c r="AV50" i="7"/>
  <c r="AL51" i="7"/>
  <c r="AH51" i="7"/>
  <c r="AD51" i="7"/>
  <c r="J51" i="7"/>
  <c r="AW51" i="7"/>
  <c r="AT48" i="7"/>
  <c r="E47" i="7"/>
  <c r="AT44" i="7"/>
  <c r="E42" i="7"/>
  <c r="AQ35" i="7"/>
  <c r="E32" i="7"/>
  <c r="AV32" i="7"/>
  <c r="AV35" i="7"/>
  <c r="AV39" i="7"/>
  <c r="AV41" i="7"/>
  <c r="AV47" i="7"/>
  <c r="AL48" i="7"/>
  <c r="AN49" i="7"/>
  <c r="AJ49" i="7"/>
  <c r="AF49" i="7"/>
  <c r="AT50" i="7"/>
  <c r="AL50" i="7"/>
  <c r="AH50" i="7"/>
  <c r="AD50" i="7"/>
  <c r="J50" i="7"/>
  <c r="AV51" i="7"/>
  <c r="AN51" i="7"/>
  <c r="AJ51" i="7"/>
  <c r="AF51" i="7"/>
  <c r="E50" i="7"/>
  <c r="AQ47" i="7"/>
  <c r="AS40" i="7"/>
  <c r="AL33" i="7"/>
  <c r="AH33" i="7"/>
  <c r="AF33" i="7"/>
  <c r="AD33" i="7"/>
  <c r="M33" i="7"/>
  <c r="AM33" i="7"/>
  <c r="AJ33" i="7"/>
  <c r="AG33" i="7"/>
  <c r="C22" i="5"/>
  <c r="F16" i="5"/>
  <c r="F12" i="5"/>
  <c r="C17" i="5"/>
  <c r="AE33" i="7"/>
  <c r="A10" i="7"/>
  <c r="A37" i="7" s="1"/>
  <c r="AA33" i="7"/>
  <c r="A6" i="7"/>
  <c r="A33" i="7" s="1"/>
  <c r="A18" i="7"/>
  <c r="A45" i="7" s="1"/>
  <c r="A22" i="7"/>
  <c r="A49" i="7" s="1"/>
  <c r="W33" i="7"/>
  <c r="A14" i="7"/>
  <c r="A41" i="7" s="1"/>
  <c r="T33" i="7"/>
  <c r="S51" i="7"/>
  <c r="Q33" i="7"/>
  <c r="O33" i="7"/>
  <c r="A8" i="7"/>
  <c r="A35" i="7" s="1"/>
  <c r="B16" i="9"/>
  <c r="A19" i="8"/>
  <c r="B19" i="8" s="1"/>
  <c r="A20" i="7"/>
  <c r="A47" i="7" s="1"/>
  <c r="B20" i="9"/>
  <c r="A5" i="7"/>
  <c r="A32" i="7" s="1"/>
  <c r="A16" i="7"/>
  <c r="A43" i="7" s="1"/>
  <c r="B8" i="9"/>
  <c r="AK32" i="7"/>
  <c r="U32" i="7"/>
  <c r="AI34" i="7"/>
  <c r="S34" i="7"/>
  <c r="AK38" i="7"/>
  <c r="U38" i="7"/>
  <c r="U42" i="7"/>
  <c r="AK46" i="7"/>
  <c r="U46" i="7"/>
  <c r="AI47" i="7"/>
  <c r="AK48" i="7"/>
  <c r="AK50" i="7"/>
  <c r="U50" i="7"/>
  <c r="AK33" i="7"/>
  <c r="AK47" i="7"/>
  <c r="AK49" i="7"/>
  <c r="AI33" i="7"/>
  <c r="AI44" i="7"/>
  <c r="AI50" i="7"/>
  <c r="U33" i="7"/>
  <c r="U48" i="7"/>
  <c r="U49" i="7"/>
  <c r="S33" i="7"/>
  <c r="S46" i="7"/>
  <c r="S50" i="7"/>
  <c r="S32" i="7"/>
  <c r="AK34" i="7"/>
  <c r="AI40" i="7"/>
  <c r="S40" i="7"/>
  <c r="U41" i="7"/>
  <c r="S44" i="7"/>
  <c r="U45" i="7"/>
  <c r="AI46" i="7"/>
  <c r="U47" i="7"/>
  <c r="AK51" i="7"/>
  <c r="U51" i="7"/>
  <c r="AI51" i="7"/>
  <c r="S47" i="7"/>
  <c r="AK45" i="7"/>
  <c r="AI32" i="7"/>
  <c r="U34" i="7"/>
  <c r="AI38" i="7"/>
  <c r="S38" i="7"/>
  <c r="AK39" i="7"/>
  <c r="U39" i="7"/>
  <c r="AK41" i="7"/>
  <c r="AI42" i="7"/>
  <c r="S42" i="7"/>
  <c r="B42" i="7" s="1"/>
  <c r="E14" i="6" s="1"/>
  <c r="E17" i="8" s="1"/>
  <c r="AK43" i="7"/>
  <c r="U43" i="7"/>
  <c r="O44" i="7"/>
  <c r="AE46" i="7"/>
  <c r="O46" i="7"/>
  <c r="AI48" i="7"/>
  <c r="S48" i="7"/>
  <c r="D49" i="7"/>
  <c r="AI39" i="7"/>
  <c r="S39" i="7"/>
  <c r="AK40" i="7"/>
  <c r="U40" i="7"/>
  <c r="AI41" i="7"/>
  <c r="S41" i="7"/>
  <c r="AK42" i="7"/>
  <c r="AI43" i="7"/>
  <c r="S43" i="7"/>
  <c r="AK44" i="7"/>
  <c r="AI45" i="7"/>
  <c r="S45" i="7"/>
  <c r="AI49" i="7"/>
  <c r="S49" i="7"/>
  <c r="O49" i="7"/>
  <c r="D48" i="7"/>
  <c r="D32" i="7"/>
  <c r="D33" i="7"/>
  <c r="D34" i="7"/>
  <c r="D38" i="7"/>
  <c r="D42" i="7"/>
  <c r="D46" i="7"/>
  <c r="D36" i="7"/>
  <c r="D40" i="7"/>
  <c r="D44" i="7"/>
  <c r="D35" i="7"/>
  <c r="D39" i="7"/>
  <c r="D43" i="7"/>
  <c r="D37" i="7"/>
  <c r="D45" i="7"/>
  <c r="D50" i="7"/>
  <c r="AN34" i="7"/>
  <c r="X34" i="7"/>
  <c r="H34" i="7"/>
  <c r="AU35" i="7"/>
  <c r="AI35" i="7"/>
  <c r="AE35" i="7"/>
  <c r="S35" i="7"/>
  <c r="O35" i="7"/>
  <c r="AW36" i="7"/>
  <c r="AK36" i="7"/>
  <c r="U36" i="7"/>
  <c r="AU37" i="7"/>
  <c r="AI37" i="7"/>
  <c r="AE37" i="7"/>
  <c r="S37" i="7"/>
  <c r="O37" i="7"/>
  <c r="AN39" i="7"/>
  <c r="X39" i="7"/>
  <c r="H39" i="7"/>
  <c r="AN41" i="7"/>
  <c r="X41" i="7"/>
  <c r="H41" i="7"/>
  <c r="AN43" i="7"/>
  <c r="X43" i="7"/>
  <c r="H43" i="7"/>
  <c r="AN45" i="7"/>
  <c r="X45" i="7"/>
  <c r="H45" i="7"/>
  <c r="AN47" i="7"/>
  <c r="X47" i="7"/>
  <c r="H47" i="7"/>
  <c r="H49" i="7"/>
  <c r="B12" i="9"/>
  <c r="F48" i="7"/>
  <c r="F36" i="7"/>
  <c r="G33" i="7"/>
  <c r="G36" i="7"/>
  <c r="G40" i="7"/>
  <c r="G44" i="7"/>
  <c r="F33" i="7"/>
  <c r="E37" i="7"/>
  <c r="E41" i="7"/>
  <c r="E45" i="7"/>
  <c r="F7" i="2"/>
  <c r="F11" i="2"/>
  <c r="F15" i="2"/>
  <c r="F19" i="2"/>
  <c r="F23" i="2"/>
  <c r="F27" i="2"/>
  <c r="F31" i="2"/>
  <c r="F35" i="2"/>
  <c r="F39" i="2"/>
  <c r="R16" i="10" s="1"/>
  <c r="F43" i="2"/>
  <c r="F47" i="2"/>
  <c r="F51" i="2"/>
  <c r="F10" i="5" s="1"/>
  <c r="F55" i="2"/>
  <c r="F59" i="2"/>
  <c r="F63" i="2"/>
  <c r="F67" i="2"/>
  <c r="F71" i="2"/>
  <c r="F75" i="2"/>
  <c r="F20" i="5" s="1"/>
  <c r="F79" i="2"/>
  <c r="F83" i="2"/>
  <c r="F87" i="2"/>
  <c r="F91" i="2"/>
  <c r="C24" i="5" s="1"/>
  <c r="F95" i="2"/>
  <c r="F99" i="2"/>
  <c r="AG24" i="10" s="1"/>
  <c r="F107" i="2"/>
  <c r="E33" i="7"/>
  <c r="F13" i="2"/>
  <c r="C14" i="5" s="1"/>
  <c r="F17" i="2"/>
  <c r="F21" i="2"/>
  <c r="F25" i="2"/>
  <c r="F29" i="2"/>
  <c r="F33" i="2"/>
  <c r="F11" i="5" s="1"/>
  <c r="F37" i="2"/>
  <c r="F41" i="2"/>
  <c r="F45" i="2"/>
  <c r="F15" i="5" s="1"/>
  <c r="F49" i="2"/>
  <c r="F53" i="2"/>
  <c r="F57" i="2"/>
  <c r="F61" i="2"/>
  <c r="F18" i="5" s="1"/>
  <c r="F65" i="2"/>
  <c r="F69" i="2"/>
  <c r="F73" i="2"/>
  <c r="F77" i="2"/>
  <c r="F81" i="2"/>
  <c r="AG7" i="10" s="1"/>
  <c r="F85" i="2"/>
  <c r="F89" i="2"/>
  <c r="F93" i="2"/>
  <c r="F97" i="2"/>
  <c r="D22" i="9" s="1"/>
  <c r="F101" i="2"/>
  <c r="B8" i="8"/>
  <c r="F10" i="2"/>
  <c r="F14" i="2"/>
  <c r="F18" i="2"/>
  <c r="F22" i="2"/>
  <c r="F26" i="2"/>
  <c r="F30" i="2"/>
  <c r="F34" i="2"/>
  <c r="F38" i="2"/>
  <c r="F42" i="2"/>
  <c r="U11" i="10" s="1"/>
  <c r="F46" i="2"/>
  <c r="F50" i="2"/>
  <c r="F54" i="2"/>
  <c r="D14" i="9" s="1"/>
  <c r="F58" i="2"/>
  <c r="D15" i="9" s="1"/>
  <c r="F62" i="2"/>
  <c r="F66" i="2"/>
  <c r="F8" i="5" s="1"/>
  <c r="F70" i="2"/>
  <c r="F74" i="2"/>
  <c r="F78" i="2"/>
  <c r="C19" i="5" s="1"/>
  <c r="F82" i="2"/>
  <c r="F86" i="2"/>
  <c r="F90" i="2"/>
  <c r="D21" i="9" s="1"/>
  <c r="F94" i="2"/>
  <c r="F98" i="2"/>
  <c r="D23" i="9" s="1"/>
  <c r="F102" i="2"/>
  <c r="B5" i="9"/>
  <c r="B10" i="9"/>
  <c r="B14" i="9"/>
  <c r="B18" i="9"/>
  <c r="A12" i="7"/>
  <c r="A39" i="7" s="1"/>
  <c r="A7" i="7"/>
  <c r="A34" i="7" s="1"/>
  <c r="A9" i="7"/>
  <c r="A36" i="7" s="1"/>
  <c r="A11" i="7"/>
  <c r="A38" i="7" s="1"/>
  <c r="A13" i="7"/>
  <c r="A40" i="7" s="1"/>
  <c r="A24" i="7"/>
  <c r="A51" i="7" s="1"/>
  <c r="B7" i="9"/>
  <c r="B9" i="9"/>
  <c r="B11" i="9"/>
  <c r="B13" i="9"/>
  <c r="B15" i="9"/>
  <c r="B17" i="9"/>
  <c r="B19" i="9"/>
  <c r="B24" i="7"/>
  <c r="D23" i="6" s="1"/>
  <c r="D26" i="8" s="1"/>
  <c r="B15" i="7"/>
  <c r="D14" i="6" s="1"/>
  <c r="D17" i="8" s="1"/>
  <c r="B14" i="7"/>
  <c r="D13" i="6" s="1"/>
  <c r="D16" i="8" s="1"/>
  <c r="B12" i="7"/>
  <c r="D11" i="6" s="1"/>
  <c r="D14" i="8" s="1"/>
  <c r="B10" i="7"/>
  <c r="D9" i="6" s="1"/>
  <c r="D12" i="8" s="1"/>
  <c r="B8" i="7"/>
  <c r="D7" i="6" s="1"/>
  <c r="D10" i="8" s="1"/>
  <c r="B5" i="7"/>
  <c r="D4" i="6" s="1"/>
  <c r="D7" i="8" s="1"/>
  <c r="A23" i="7"/>
  <c r="A50" i="7" s="1"/>
  <c r="B6" i="9"/>
  <c r="B22" i="8"/>
  <c r="B16" i="8"/>
  <c r="B14" i="8"/>
  <c r="B12" i="8"/>
  <c r="B10" i="8"/>
  <c r="B11" i="7"/>
  <c r="D10" i="6" s="1"/>
  <c r="D13" i="8" s="1"/>
  <c r="B7" i="7"/>
  <c r="D6" i="6" s="1"/>
  <c r="D9" i="8" s="1"/>
  <c r="F42" i="7"/>
  <c r="B23" i="7"/>
  <c r="D22" i="6" s="1"/>
  <c r="D25" i="8" s="1"/>
  <c r="B22" i="7"/>
  <c r="D21" i="6" s="1"/>
  <c r="D24" i="8" s="1"/>
  <c r="B20" i="7"/>
  <c r="D19" i="6" s="1"/>
  <c r="D22" i="8" s="1"/>
  <c r="B19" i="7"/>
  <c r="D18" i="6" s="1"/>
  <c r="D21" i="8" s="1"/>
  <c r="B18" i="7"/>
  <c r="D17" i="6" s="1"/>
  <c r="D20" i="8" s="1"/>
  <c r="B16" i="7"/>
  <c r="D15" i="6" s="1"/>
  <c r="D18" i="8" s="1"/>
  <c r="D26" i="9"/>
  <c r="D10" i="9"/>
  <c r="E38" i="7"/>
  <c r="E34" i="7"/>
  <c r="B23" i="8"/>
  <c r="B15" i="8"/>
  <c r="B13" i="8"/>
  <c r="B11" i="8"/>
  <c r="B9" i="8"/>
  <c r="F46" i="7"/>
  <c r="B21" i="7"/>
  <c r="D20" i="6" s="1"/>
  <c r="D23" i="8" s="1"/>
  <c r="B17" i="7"/>
  <c r="D16" i="6" s="1"/>
  <c r="D19" i="8" s="1"/>
  <c r="B13" i="7"/>
  <c r="D12" i="6" s="1"/>
  <c r="D15" i="8" s="1"/>
  <c r="B9" i="7"/>
  <c r="D8" i="6" s="1"/>
  <c r="D11" i="8" s="1"/>
  <c r="B50" i="7"/>
  <c r="E22" i="6" s="1"/>
  <c r="E25" i="8" s="1"/>
  <c r="B18" i="8"/>
  <c r="B20" i="8"/>
  <c r="B24" i="8"/>
  <c r="D16" i="9"/>
  <c r="D20" i="9"/>
  <c r="E48" i="7"/>
  <c r="E44" i="7"/>
  <c r="E40" i="7"/>
  <c r="B40" i="7" s="1"/>
  <c r="E12" i="6" s="1"/>
  <c r="E15" i="8" s="1"/>
  <c r="E36" i="7"/>
  <c r="B6" i="7"/>
  <c r="D5" i="6" s="1"/>
  <c r="D8" i="8" s="1"/>
  <c r="A3" i="8"/>
  <c r="B21" i="8"/>
  <c r="B17" i="8"/>
  <c r="B26" i="8"/>
  <c r="A15" i="7"/>
  <c r="A42" i="7" s="1"/>
  <c r="A19" i="7"/>
  <c r="A46" i="7" s="1"/>
  <c r="A21" i="7"/>
  <c r="A48" i="7" s="1"/>
  <c r="C7" i="8"/>
  <c r="F51" i="7"/>
  <c r="F49" i="7"/>
  <c r="F47" i="7"/>
  <c r="F45" i="7"/>
  <c r="F43" i="7"/>
  <c r="F41" i="7"/>
  <c r="F39" i="7"/>
  <c r="F37" i="7"/>
  <c r="F35" i="7"/>
  <c r="F32" i="7"/>
  <c r="B25" i="8"/>
  <c r="D11" i="9"/>
  <c r="O27" i="5" l="1"/>
  <c r="B8" i="6" s="1"/>
  <c r="L27" i="5"/>
  <c r="B7" i="6" s="1"/>
  <c r="AG27" i="5"/>
  <c r="B14" i="6" s="1"/>
  <c r="B45" i="7"/>
  <c r="E17" i="6" s="1"/>
  <c r="E20" i="8" s="1"/>
  <c r="AD27" i="5"/>
  <c r="B13" i="6" s="1"/>
  <c r="AP27" i="5"/>
  <c r="B17" i="6" s="1"/>
  <c r="BB27" i="5"/>
  <c r="B21" i="6" s="1"/>
  <c r="BH27" i="5"/>
  <c r="B23" i="6" s="1"/>
  <c r="AS27" i="5"/>
  <c r="B18" i="6" s="1"/>
  <c r="R27" i="5"/>
  <c r="B9" i="6" s="1"/>
  <c r="U27" i="5"/>
  <c r="B10" i="6" s="1"/>
  <c r="AV27" i="5"/>
  <c r="B19" i="6" s="1"/>
  <c r="BE27" i="5"/>
  <c r="B22" i="6" s="1"/>
  <c r="AA27" i="5"/>
  <c r="B12" i="6" s="1"/>
  <c r="X27" i="5"/>
  <c r="B11" i="6" s="1"/>
  <c r="AM27" i="5"/>
  <c r="B16" i="6" s="1"/>
  <c r="AY27" i="5"/>
  <c r="B20" i="6" s="1"/>
  <c r="AJ27" i="5"/>
  <c r="B15" i="6" s="1"/>
  <c r="B38" i="7"/>
  <c r="E10" i="6" s="1"/>
  <c r="E13" i="8" s="1"/>
  <c r="I26" i="5"/>
  <c r="F26" i="5"/>
  <c r="I25" i="5"/>
  <c r="F25" i="5"/>
  <c r="C26" i="5"/>
  <c r="C25" i="5"/>
  <c r="C12" i="5"/>
  <c r="C13" i="5"/>
  <c r="C18" i="5"/>
  <c r="C15" i="5"/>
  <c r="C10" i="9"/>
  <c r="C20" i="9"/>
  <c r="C9" i="9"/>
  <c r="I11" i="5"/>
  <c r="C23" i="5"/>
  <c r="I3" i="6"/>
  <c r="E4" i="7" s="1"/>
  <c r="E31" i="7" s="1"/>
  <c r="I6" i="2"/>
  <c r="C18" i="9"/>
  <c r="C14" i="9"/>
  <c r="F14" i="10"/>
  <c r="X14" i="10"/>
  <c r="C14" i="10"/>
  <c r="L12" i="10"/>
  <c r="F12" i="10"/>
  <c r="X10" i="10"/>
  <c r="C10" i="10"/>
  <c r="F10" i="10"/>
  <c r="R15" i="10"/>
  <c r="F15" i="10"/>
  <c r="D7" i="9"/>
  <c r="C24" i="10"/>
  <c r="U24" i="10"/>
  <c r="AM24" i="10"/>
  <c r="AV24" i="10"/>
  <c r="F9" i="5"/>
  <c r="L20" i="10"/>
  <c r="O20" i="10"/>
  <c r="R20" i="10"/>
  <c r="AA20" i="10"/>
  <c r="U12" i="10"/>
  <c r="D19" i="9"/>
  <c r="AA13" i="10"/>
  <c r="C13" i="10"/>
  <c r="AS13" i="10"/>
  <c r="AM13" i="10"/>
  <c r="AV13" i="10"/>
  <c r="F21" i="5"/>
  <c r="D5" i="9"/>
  <c r="F11" i="10"/>
  <c r="AA11" i="10"/>
  <c r="C7" i="5"/>
  <c r="AS9" i="10"/>
  <c r="AA9" i="10"/>
  <c r="AM9" i="10"/>
  <c r="F9" i="10"/>
  <c r="X9" i="10"/>
  <c r="AP9" i="10"/>
  <c r="C9" i="10"/>
  <c r="AV9" i="10"/>
  <c r="AJ13" i="10"/>
  <c r="U13" i="10"/>
  <c r="F13" i="10"/>
  <c r="X13" i="10"/>
  <c r="AY7" i="10"/>
  <c r="BB8" i="10"/>
  <c r="BH7" i="10"/>
  <c r="BH24" i="10"/>
  <c r="BH20" i="10"/>
  <c r="BH16" i="10"/>
  <c r="BH12" i="10"/>
  <c r="BB21" i="10"/>
  <c r="AY15" i="10"/>
  <c r="BH22" i="10"/>
  <c r="BH18" i="10"/>
  <c r="BH14" i="10"/>
  <c r="BH10" i="10"/>
  <c r="BE21" i="10"/>
  <c r="AY17" i="10"/>
  <c r="AY13" i="10"/>
  <c r="BH8" i="10"/>
  <c r="AY9" i="10"/>
  <c r="BE7" i="10"/>
  <c r="BB24" i="10"/>
  <c r="BB20" i="10"/>
  <c r="BB16" i="10"/>
  <c r="BB12" i="10"/>
  <c r="BE23" i="10"/>
  <c r="BE19" i="10"/>
  <c r="BH17" i="10"/>
  <c r="BH13" i="10"/>
  <c r="BB22" i="10"/>
  <c r="BB18" i="10"/>
  <c r="BB14" i="10"/>
  <c r="BB10" i="10"/>
  <c r="AY21" i="10"/>
  <c r="BH15" i="10"/>
  <c r="BH11" i="10"/>
  <c r="AY8" i="10"/>
  <c r="BE9" i="10"/>
  <c r="BE22" i="10"/>
  <c r="BE18" i="10"/>
  <c r="BE14" i="10"/>
  <c r="BE10" i="10"/>
  <c r="AY23" i="10"/>
  <c r="AY19" i="10"/>
  <c r="BB17" i="10"/>
  <c r="BB13" i="10"/>
  <c r="BE24" i="10"/>
  <c r="BE20" i="10"/>
  <c r="BE16" i="10"/>
  <c r="BE12" i="10"/>
  <c r="BH23" i="10"/>
  <c r="BH19" i="10"/>
  <c r="BB15" i="10"/>
  <c r="BB7" i="10"/>
  <c r="AY22" i="10"/>
  <c r="AY18" i="10"/>
  <c r="AY14" i="10"/>
  <c r="AY10" i="10"/>
  <c r="BH21" i="10"/>
  <c r="BE15" i="10"/>
  <c r="AY24" i="10"/>
  <c r="AY20" i="10"/>
  <c r="AY16" i="10"/>
  <c r="AY12" i="10"/>
  <c r="BB23" i="10"/>
  <c r="BB19" i="10"/>
  <c r="BE17" i="10"/>
  <c r="BE13" i="10"/>
  <c r="BB9" i="10"/>
  <c r="AY11" i="10"/>
  <c r="BH9" i="10"/>
  <c r="BE11" i="10"/>
  <c r="BE8" i="10"/>
  <c r="BB11" i="10"/>
  <c r="C8" i="5"/>
  <c r="F24" i="5"/>
  <c r="C19" i="9"/>
  <c r="F18" i="10"/>
  <c r="AV18" i="10"/>
  <c r="AJ18" i="10"/>
  <c r="L18" i="10"/>
  <c r="AP18" i="10"/>
  <c r="I21" i="10"/>
  <c r="AS21" i="10"/>
  <c r="U21" i="10"/>
  <c r="AM21" i="10"/>
  <c r="D9" i="9"/>
  <c r="AG21" i="10"/>
  <c r="C21" i="10"/>
  <c r="AA21" i="10"/>
  <c r="R21" i="10"/>
  <c r="AP11" i="10"/>
  <c r="C11" i="10"/>
  <c r="L11" i="10"/>
  <c r="AG11" i="10"/>
  <c r="X11" i="10"/>
  <c r="AM23" i="10"/>
  <c r="O23" i="10"/>
  <c r="AV23" i="10"/>
  <c r="X23" i="10"/>
  <c r="C23" i="10"/>
  <c r="I23" i="10"/>
  <c r="AP23" i="10"/>
  <c r="AG23" i="10"/>
  <c r="AJ23" i="10"/>
  <c r="AS23" i="10"/>
  <c r="U23" i="10"/>
  <c r="R11" i="10"/>
  <c r="AJ11" i="10"/>
  <c r="AM11" i="10"/>
  <c r="I11" i="10"/>
  <c r="AV21" i="10"/>
  <c r="X21" i="10"/>
  <c r="AP21" i="10"/>
  <c r="F21" i="10"/>
  <c r="AJ21" i="10"/>
  <c r="AJ7" i="10"/>
  <c r="U7" i="10"/>
  <c r="F7" i="10"/>
  <c r="R7" i="10"/>
  <c r="AP7" i="10"/>
  <c r="O7" i="10"/>
  <c r="X7" i="10"/>
  <c r="AV7" i="10"/>
  <c r="C7" i="10"/>
  <c r="AA7" i="10"/>
  <c r="AS7" i="10"/>
  <c r="R13" i="10"/>
  <c r="U8" i="10"/>
  <c r="R8" i="10"/>
  <c r="AM8" i="10"/>
  <c r="O8" i="10"/>
  <c r="D8" i="9"/>
  <c r="AV19" i="10"/>
  <c r="X19" i="10"/>
  <c r="C19" i="10"/>
  <c r="AS19" i="10"/>
  <c r="AJ24" i="10"/>
  <c r="L24" i="10"/>
  <c r="X24" i="10"/>
  <c r="F14" i="5"/>
  <c r="F19" i="5"/>
  <c r="C10" i="5"/>
  <c r="C16" i="9"/>
  <c r="C15" i="9"/>
  <c r="C20" i="10"/>
  <c r="U20" i="10"/>
  <c r="AS22" i="10"/>
  <c r="AG22" i="10"/>
  <c r="I22" i="10"/>
  <c r="AP22" i="10"/>
  <c r="L9" i="10"/>
  <c r="AJ9" i="10"/>
  <c r="O9" i="10"/>
  <c r="U17" i="10"/>
  <c r="X17" i="10"/>
  <c r="F17" i="5"/>
  <c r="D18" i="9"/>
  <c r="AP17" i="10"/>
  <c r="AS17" i="10"/>
  <c r="AM17" i="10"/>
  <c r="AV17" i="10"/>
  <c r="AS15" i="10"/>
  <c r="O15" i="10"/>
  <c r="AV15" i="10"/>
  <c r="AS10" i="10"/>
  <c r="L10" i="10"/>
  <c r="AA10" i="10"/>
  <c r="R10" i="10"/>
  <c r="AJ14" i="10"/>
  <c r="AM14" i="10"/>
  <c r="O14" i="10"/>
  <c r="AV14" i="10"/>
  <c r="AA14" i="10"/>
  <c r="R14" i="10"/>
  <c r="AP15" i="10"/>
  <c r="C15" i="10"/>
  <c r="L15" i="10"/>
  <c r="X15" i="10"/>
  <c r="U9" i="10"/>
  <c r="I9" i="10"/>
  <c r="R23" i="10"/>
  <c r="F23" i="10"/>
  <c r="AP19" i="10"/>
  <c r="AA19" i="10"/>
  <c r="AJ19" i="10"/>
  <c r="F19" i="10"/>
  <c r="C16" i="5"/>
  <c r="F7" i="5"/>
  <c r="F23" i="5"/>
  <c r="C21" i="5"/>
  <c r="C5" i="9"/>
  <c r="C17" i="9"/>
  <c r="C12" i="9"/>
  <c r="C11" i="9"/>
  <c r="AJ20" i="10"/>
  <c r="AV20" i="10"/>
  <c r="AG20" i="10"/>
  <c r="I20" i="10"/>
  <c r="AS8" i="10"/>
  <c r="AA8" i="10"/>
  <c r="X8" i="10"/>
  <c r="AV8" i="10"/>
  <c r="I8" i="10"/>
  <c r="C8" i="10"/>
  <c r="F13" i="5"/>
  <c r="AM7" i="10"/>
  <c r="L7" i="10"/>
  <c r="I7" i="10"/>
  <c r="AJ17" i="10"/>
  <c r="C17" i="10"/>
  <c r="AG17" i="10"/>
  <c r="I17" i="10"/>
  <c r="AA23" i="10"/>
  <c r="L23" i="10"/>
  <c r="C11" i="5"/>
  <c r="AM19" i="10"/>
  <c r="AG19" i="10"/>
  <c r="L19" i="10"/>
  <c r="U19" i="10"/>
  <c r="AJ10" i="10"/>
  <c r="AG10" i="10"/>
  <c r="AV10" i="10"/>
  <c r="AP10" i="10"/>
  <c r="AS12" i="10"/>
  <c r="O12" i="10"/>
  <c r="AG12" i="10"/>
  <c r="I12" i="10"/>
  <c r="R12" i="10"/>
  <c r="R9" i="10"/>
  <c r="AG9" i="10"/>
  <c r="AS11" i="10"/>
  <c r="O11" i="10"/>
  <c r="AV11" i="10"/>
  <c r="C12" i="10"/>
  <c r="AJ12" i="10"/>
  <c r="AV12" i="10"/>
  <c r="X12" i="10"/>
  <c r="AP12" i="10"/>
  <c r="L14" i="10"/>
  <c r="D13" i="9"/>
  <c r="AS16" i="10"/>
  <c r="AM16" i="10"/>
  <c r="AG16" i="10"/>
  <c r="AA16" i="10"/>
  <c r="F22" i="5"/>
  <c r="C20" i="5"/>
  <c r="C9" i="5"/>
  <c r="C6" i="9"/>
  <c r="C8" i="9"/>
  <c r="C7" i="9"/>
  <c r="D12" i="9"/>
  <c r="D17" i="9"/>
  <c r="B51" i="7"/>
  <c r="E23" i="6" s="1"/>
  <c r="E26" i="8" s="1"/>
  <c r="B46" i="7"/>
  <c r="E18" i="6" s="1"/>
  <c r="E21" i="8" s="1"/>
  <c r="B37" i="7"/>
  <c r="E9" i="6" s="1"/>
  <c r="E12" i="8" s="1"/>
  <c r="D6" i="9"/>
  <c r="B33" i="7"/>
  <c r="E5" i="6" s="1"/>
  <c r="E8" i="8" s="1"/>
  <c r="B32" i="7"/>
  <c r="E4" i="6" s="1"/>
  <c r="E7" i="8" s="1"/>
  <c r="B49" i="7"/>
  <c r="E21" i="6" s="1"/>
  <c r="E24" i="8" s="1"/>
  <c r="B48" i="7"/>
  <c r="E20" i="6" s="1"/>
  <c r="E23" i="8" s="1"/>
  <c r="B35" i="7"/>
  <c r="E7" i="6" s="1"/>
  <c r="E10" i="8" s="1"/>
  <c r="B43" i="7"/>
  <c r="E15" i="6" s="1"/>
  <c r="E18" i="8" s="1"/>
  <c r="B36" i="7"/>
  <c r="E8" i="6" s="1"/>
  <c r="E11" i="8" s="1"/>
  <c r="B34" i="7"/>
  <c r="E6" i="6" s="1"/>
  <c r="E9" i="8" s="1"/>
  <c r="B39" i="7"/>
  <c r="E11" i="6" s="1"/>
  <c r="E14" i="8" s="1"/>
  <c r="B44" i="7"/>
  <c r="E16" i="6" s="1"/>
  <c r="E19" i="8" s="1"/>
  <c r="B47" i="7"/>
  <c r="E19" i="6" s="1"/>
  <c r="E22" i="8" s="1"/>
  <c r="B41" i="7"/>
  <c r="E13" i="6" s="1"/>
  <c r="E16" i="8" s="1"/>
  <c r="D27" i="9"/>
  <c r="A4" i="8"/>
  <c r="I27" i="5" l="1"/>
  <c r="B6" i="6" s="1"/>
  <c r="F27" i="5"/>
  <c r="B5" i="6" s="1"/>
  <c r="C27" i="5"/>
  <c r="B4" i="6" s="1"/>
  <c r="I27" i="10"/>
  <c r="J3" i="6"/>
  <c r="F4" i="7" s="1"/>
  <c r="F31" i="7" s="1"/>
  <c r="J6" i="2"/>
  <c r="AG27" i="10"/>
  <c r="O27" i="10"/>
  <c r="R27" i="10"/>
  <c r="C25" i="9"/>
  <c r="C27" i="10"/>
  <c r="AP27" i="10"/>
  <c r="AJ27" i="10"/>
  <c r="BB27" i="10"/>
  <c r="L27" i="10"/>
  <c r="AV27" i="10"/>
  <c r="BE27" i="10"/>
  <c r="BH27" i="10"/>
  <c r="AM27" i="10"/>
  <c r="AS27" i="10"/>
  <c r="X27" i="10"/>
  <c r="F27" i="10"/>
  <c r="AA27" i="10"/>
  <c r="U27" i="10"/>
  <c r="AY27" i="10"/>
  <c r="D25" i="9"/>
  <c r="D28" i="9"/>
  <c r="K3" i="6" l="1"/>
  <c r="G4" i="7" s="1"/>
  <c r="G31" i="7" s="1"/>
  <c r="K6" i="2"/>
  <c r="L6" i="2" l="1"/>
  <c r="L3" i="6"/>
  <c r="H4" i="7" s="1"/>
  <c r="H31" i="7" s="1"/>
  <c r="M6" i="2" l="1"/>
  <c r="M3" i="6"/>
  <c r="I4" i="7" s="1"/>
  <c r="I31" i="7" s="1"/>
  <c r="N6" i="2" l="1"/>
  <c r="N3" i="6"/>
  <c r="J4" i="7" s="1"/>
  <c r="J31" i="7" s="1"/>
  <c r="O3" i="6" l="1"/>
  <c r="K4" i="7" s="1"/>
  <c r="K31" i="7" s="1"/>
  <c r="O6" i="2"/>
  <c r="P3" i="6" l="1"/>
  <c r="L4" i="7" s="1"/>
  <c r="L31" i="7" s="1"/>
  <c r="Q3" i="6" l="1"/>
  <c r="M4" i="7" s="1"/>
  <c r="M31" i="7" s="1"/>
  <c r="Q6" i="2"/>
  <c r="R3" i="6" l="1"/>
  <c r="N4" i="7" s="1"/>
  <c r="N31" i="7" s="1"/>
  <c r="R6" i="2"/>
  <c r="S6" i="2" l="1"/>
  <c r="S3" i="6"/>
  <c r="O4" i="7" s="1"/>
  <c r="O31" i="7" s="1"/>
  <c r="T6" i="2" l="1"/>
  <c r="T3" i="6"/>
  <c r="P4" i="7" s="1"/>
  <c r="P31" i="7" s="1"/>
  <c r="U3" i="6" l="1"/>
  <c r="Q4" i="7" s="1"/>
  <c r="Q31" i="7" s="1"/>
  <c r="U6" i="2"/>
  <c r="V6" i="2" l="1"/>
  <c r="V3" i="6"/>
  <c r="R4" i="7" s="1"/>
  <c r="R31" i="7" s="1"/>
  <c r="B3" i="10" l="1"/>
  <c r="B3" i="5"/>
  <c r="B2" i="6" s="1"/>
  <c r="C4" i="9" s="1"/>
  <c r="W3" i="6"/>
  <c r="S4" i="7" s="1"/>
  <c r="S31" i="7" s="1"/>
  <c r="W6" i="2"/>
  <c r="X6" i="2" l="1"/>
  <c r="X3" i="6"/>
  <c r="T4" i="7" s="1"/>
  <c r="T31" i="7" s="1"/>
  <c r="Y3" i="6" l="1"/>
  <c r="U4" i="7" s="1"/>
  <c r="U31" i="7" s="1"/>
  <c r="Y6" i="2"/>
  <c r="Z3" i="6" l="1"/>
  <c r="V4" i="7" s="1"/>
  <c r="V31" i="7" s="1"/>
  <c r="Z6" i="2"/>
  <c r="AA6" i="2" l="1"/>
  <c r="AA3" i="6"/>
  <c r="W4" i="7" s="1"/>
  <c r="W31" i="7" s="1"/>
  <c r="AB6" i="2" l="1"/>
  <c r="AB3" i="6"/>
  <c r="X4" i="7" s="1"/>
  <c r="X31" i="7" s="1"/>
  <c r="AC3" i="6" l="1"/>
  <c r="Y4" i="7" s="1"/>
  <c r="Y31" i="7" s="1"/>
  <c r="AC6" i="2"/>
  <c r="AD6" i="2" l="1"/>
  <c r="AD3" i="6"/>
  <c r="Z4" i="7" s="1"/>
  <c r="Z31" i="7" s="1"/>
  <c r="AE3" i="6" l="1"/>
  <c r="AA4" i="7" s="1"/>
  <c r="AA31" i="7" s="1"/>
  <c r="AE6" i="2"/>
  <c r="AF6" i="2" l="1"/>
  <c r="AF3" i="6"/>
  <c r="AB4" i="7" s="1"/>
  <c r="AB31" i="7" s="1"/>
  <c r="AG3" i="6" l="1"/>
  <c r="AC4" i="7" s="1"/>
  <c r="AC31" i="7" s="1"/>
  <c r="AG6" i="2"/>
  <c r="AH3" i="6" l="1"/>
  <c r="AD4" i="7" s="1"/>
  <c r="AD31" i="7" s="1"/>
  <c r="AH6" i="2"/>
  <c r="AI3" i="6" l="1"/>
  <c r="AE4" i="7" s="1"/>
  <c r="AE31" i="7" s="1"/>
  <c r="AI6" i="2"/>
  <c r="AJ3" i="6" l="1"/>
  <c r="AF4" i="7" s="1"/>
  <c r="AF31" i="7" s="1"/>
  <c r="AK6" i="2" l="1"/>
  <c r="AK3" i="6"/>
  <c r="AG4" i="7" s="1"/>
  <c r="AG31" i="7" s="1"/>
  <c r="AL6" i="2" l="1"/>
  <c r="AL3" i="6"/>
  <c r="AH4" i="7" s="1"/>
  <c r="AH31" i="7" s="1"/>
  <c r="AM3" i="6" l="1"/>
  <c r="AI4" i="7" s="1"/>
  <c r="AI31" i="7" s="1"/>
  <c r="AM6" i="2"/>
  <c r="AN3" i="6" l="1"/>
  <c r="AJ4" i="7" s="1"/>
  <c r="AJ31" i="7" s="1"/>
  <c r="AO6" i="2" l="1"/>
  <c r="AO3" i="6"/>
  <c r="AK4" i="7" s="1"/>
  <c r="AK31" i="7" s="1"/>
  <c r="AP6" i="2" l="1"/>
  <c r="AP3" i="6"/>
  <c r="AL4" i="7" s="1"/>
  <c r="AL31" i="7" s="1"/>
  <c r="AQ6" i="2" l="1"/>
  <c r="AQ3" i="6"/>
  <c r="AM4" i="7" s="1"/>
  <c r="AM31" i="7" s="1"/>
  <c r="AR6" i="2" l="1"/>
  <c r="AR3" i="6"/>
  <c r="AN4" i="7" s="1"/>
  <c r="AN31" i="7" s="1"/>
  <c r="AS6" i="2" l="1"/>
  <c r="AS3" i="6"/>
  <c r="AO4" i="7" s="1"/>
  <c r="AO31" i="7" s="1"/>
  <c r="AT6" i="2" l="1"/>
  <c r="AT3" i="6"/>
  <c r="AP4" i="7" s="1"/>
  <c r="AP31" i="7" s="1"/>
  <c r="AU6" i="2" l="1"/>
  <c r="AU3" i="6"/>
  <c r="AQ4" i="7" s="1"/>
  <c r="AQ31" i="7" s="1"/>
  <c r="AV6" i="2" l="1"/>
  <c r="AV3" i="6"/>
  <c r="AR4" i="7" s="1"/>
  <c r="AR31" i="7" s="1"/>
  <c r="AW3" i="6" l="1"/>
  <c r="AS4" i="7" s="1"/>
  <c r="AS31" i="7" s="1"/>
  <c r="AW6" i="2"/>
  <c r="AX6" i="2" l="1"/>
  <c r="AX3" i="6"/>
  <c r="AT4" i="7" s="1"/>
  <c r="AT31" i="7" s="1"/>
  <c r="AY3" i="6" l="1"/>
  <c r="AU4" i="7" s="1"/>
  <c r="AU31" i="7" s="1"/>
  <c r="AY6" i="2"/>
  <c r="AZ6" i="2" l="1"/>
  <c r="BA3" i="6" s="1"/>
  <c r="AW4" i="7" s="1"/>
  <c r="AW31" i="7" s="1"/>
  <c r="AZ3" i="6"/>
  <c r="AV4" i="7" s="1"/>
  <c r="AV31" i="7" s="1"/>
</calcChain>
</file>

<file path=xl/comments1.xml><?xml version="1.0" encoding="utf-8"?>
<comments xmlns="http://schemas.openxmlformats.org/spreadsheetml/2006/main">
  <authors>
    <author>Operator</author>
  </authors>
  <commentList>
    <comment ref="C3" authorId="0">
      <text>
        <r>
          <rPr>
            <b/>
            <sz val="8"/>
            <color indexed="81"/>
            <rFont val="Tahoma"/>
            <family val="2"/>
          </rPr>
          <t>Operator:</t>
        </r>
        <r>
          <rPr>
            <sz val="8"/>
            <color indexed="81"/>
            <rFont val="Tahoma"/>
            <family val="2"/>
          </rPr>
          <t xml:space="preserve">
The start of the pool 
year.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Operator:</t>
        </r>
        <r>
          <rPr>
            <sz val="8"/>
            <color indexed="81"/>
            <rFont val="Tahoma"/>
            <family val="2"/>
          </rPr>
          <t xml:space="preserve">
IsAMajor=1 (TRUE)</t>
        </r>
      </text>
    </comment>
    <comment ref="B6" authorId="0">
      <text>
        <r>
          <rPr>
            <b/>
            <sz val="8"/>
            <color indexed="81"/>
            <rFont val="Tahoma"/>
            <family val="2"/>
          </rPr>
          <t>Operator:</t>
        </r>
        <r>
          <rPr>
            <sz val="8"/>
            <color indexed="81"/>
            <rFont val="Tahoma"/>
            <family val="2"/>
          </rPr>
          <t xml:space="preserve">
Add the wildcards to the bottom of this list - spelling counts - see the PGA Players list in the Checks page.</t>
        </r>
      </text>
    </comment>
    <comment ref="E6" authorId="0">
      <text>
        <r>
          <rPr>
            <b/>
            <sz val="8"/>
            <color indexed="81"/>
            <rFont val="Tahoma"/>
            <family val="2"/>
          </rPr>
          <t>Operator:</t>
        </r>
        <r>
          <rPr>
            <sz val="8"/>
            <color indexed="81"/>
            <rFont val="Tahoma"/>
            <family val="2"/>
          </rPr>
          <t xml:space="preserve">
There are some weekends with more than one event.  Put the accumulated total earnings in this column.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Operator:</t>
        </r>
        <r>
          <rPr>
            <sz val="8"/>
            <color indexed="81"/>
            <rFont val="Tahoma"/>
            <family val="2"/>
          </rPr>
          <t xml:space="preserve">
Copy and paste this column AS VALUES in the appropriate column to the right every week.</t>
        </r>
      </text>
    </comment>
  </commentList>
</comments>
</file>

<file path=xl/comments2.xml><?xml version="1.0" encoding="utf-8"?>
<comments xmlns="http://schemas.openxmlformats.org/spreadsheetml/2006/main">
  <authors>
    <author>Operator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Operator:</t>
        </r>
        <r>
          <rPr>
            <sz val="8"/>
            <color indexed="81"/>
            <rFont val="Tahoma"/>
            <family val="2"/>
          </rPr>
          <t xml:space="preserve">
Change this to the appropriate week number. Also affects the Summary and TeamDetail page.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Operator:</t>
        </r>
        <r>
          <rPr>
            <sz val="8"/>
            <color indexed="81"/>
            <rFont val="Tahoma"/>
            <family val="2"/>
          </rPr>
          <t xml:space="preserve">
Copy and paste AS VALUES to the appropriate week to the right.</t>
        </r>
      </text>
    </comment>
  </commentList>
</comments>
</file>

<file path=xl/comments3.xml><?xml version="1.0" encoding="utf-8"?>
<comments xmlns="http://schemas.openxmlformats.org/spreadsheetml/2006/main">
  <authors>
    <author>Operator</author>
  </authors>
  <commentList>
    <comment ref="B5" authorId="0">
      <text>
        <r>
          <rPr>
            <b/>
            <sz val="8"/>
            <color indexed="81"/>
            <rFont val="Tahoma"/>
            <family val="2"/>
          </rPr>
          <t>Operator:</t>
        </r>
        <r>
          <rPr>
            <sz val="8"/>
            <color indexed="81"/>
            <rFont val="Tahoma"/>
            <family val="2"/>
          </rPr>
          <t xml:space="preserve">
Anyone showing up here is a new guy.</t>
        </r>
      </text>
    </comment>
  </commentList>
</comments>
</file>

<file path=xl/connections.xml><?xml version="1.0" encoding="utf-8"?>
<connections xmlns="http://schemas.openxmlformats.org/spreadsheetml/2006/main">
  <connection id="1" name="Connection" type="4" refreshedVersion="3" background="1" saveData="1">
    <webPr sourceData="1" parsePre="1" consecutive="1" xl2000="1" url="http://www.pgatour.com/stats/stat.109.html#2014" htmlTables="1">
      <tables count="1">
        <x v="4"/>
      </tables>
    </webPr>
  </connection>
  <connection id="2" name="Connection1" type="4" refreshedVersion="4" background="1" saveData="1">
    <webPr sourceData="1" parsePre="1" consecutive="1" xl2000="1" url="http://www.pgatour.com/stats/stat.109.html#2014" htmlTables="1">
      <tables count="1">
        <s v="statsTable"/>
      </tables>
    </webPr>
  </connection>
  <connection id="3" name="Connection2" type="4" refreshedVersion="4" background="1" saveData="1">
    <webPr sourceData="1" parsePre="1" consecutive="1" xl2000="1" url="http://www.pgatour.com/stats/stat.109.html#2014" htmlTables="1">
      <tables count="1">
        <s v="statsTable"/>
      </tables>
    </webPr>
  </connection>
  <connection id="4" name="Connection3" type="4" refreshedVersion="4" background="1" saveData="1">
    <webPr sourceData="1" parsePre="1" consecutive="1" xl2000="1" url="http://www.pgatour.com/stats/stat.109.html#2014" htmlTables="1">
      <tables count="1">
        <s v="statsTable"/>
      </tables>
    </webPr>
  </connection>
  <connection id="5" name="Connection4" type="4" refreshedVersion="4" background="1" saveData="1">
    <webPr sourceData="1" parsePre="1" consecutive="1" xl2000="1" url="http://www.pgatour.com/stats/stat.109.html#2014" htmlTables="1">
      <tables count="1">
        <s v="statsTable"/>
      </tables>
    </webPr>
  </connection>
  <connection id="6" name="Connection5" type="4" refreshedVersion="4" background="1" saveData="1">
    <webPr sourceData="1" parsePre="1" consecutive="1" xl2000="1" url="http://www.pgatour.com/stats/stat.109.html#2014" htmlTables="1">
      <tables count="1">
        <s v="statsTable"/>
      </tables>
    </webPr>
  </connection>
  <connection id="7" name="Connection6" type="4" refreshedVersion="4" background="1" saveData="1">
    <webPr sourceData="1" parsePre="1" consecutive="1" xl2000="1" url="http://www.pgatour.com/stats/stat.109.html#2014" htmlTables="1">
      <tables count="1">
        <s v="statsTable"/>
      </tables>
    </webPr>
  </connection>
</connections>
</file>

<file path=xl/sharedStrings.xml><?xml version="1.0" encoding="utf-8"?>
<sst xmlns="http://schemas.openxmlformats.org/spreadsheetml/2006/main" count="1424" uniqueCount="469">
  <si>
    <t>Player</t>
  </si>
  <si>
    <t>Ryan Moore</t>
  </si>
  <si>
    <t>Webb Simpson</t>
  </si>
  <si>
    <t>Dustin Johnson</t>
  </si>
  <si>
    <t>Harris English</t>
  </si>
  <si>
    <t>Jimmy Walker</t>
  </si>
  <si>
    <t>Zach Johnson</t>
  </si>
  <si>
    <t>Chris Kirk</t>
  </si>
  <si>
    <t>Gary Woodland</t>
  </si>
  <si>
    <t>Jason Bohn</t>
  </si>
  <si>
    <t>Ian Poulter</t>
  </si>
  <si>
    <t>Jordan Spieth</t>
  </si>
  <si>
    <t>Brian Stuard</t>
  </si>
  <si>
    <t>Chris Stroud</t>
  </si>
  <si>
    <t>Charles Howell III</t>
  </si>
  <si>
    <t>Scott Brown</t>
  </si>
  <si>
    <t>Ryo Ishikawa</t>
  </si>
  <si>
    <t>Vijay Singh</t>
  </si>
  <si>
    <t>Tim Clark</t>
  </si>
  <si>
    <t>Briny Baird</t>
  </si>
  <si>
    <t>Sergio Garcia</t>
  </si>
  <si>
    <t>Graeme McDowell</t>
  </si>
  <si>
    <t>Kevin Streelman</t>
  </si>
  <si>
    <t>Graham DeLaet</t>
  </si>
  <si>
    <t>Brian Gay</t>
  </si>
  <si>
    <t>Billy Horschel</t>
  </si>
  <si>
    <t>Jeff Overton</t>
  </si>
  <si>
    <t>Charley Hoffman</t>
  </si>
  <si>
    <t>Matt Kuchar</t>
  </si>
  <si>
    <t>Kevin Stadler</t>
  </si>
  <si>
    <t>Will MacKenzie</t>
  </si>
  <si>
    <t>Jason Dufner</t>
  </si>
  <si>
    <t>Rory Sabbatini</t>
  </si>
  <si>
    <t>Keegan Bradley</t>
  </si>
  <si>
    <t>Justin Rose</t>
  </si>
  <si>
    <t>Aaron Baddeley</t>
  </si>
  <si>
    <t>Brian Harman</t>
  </si>
  <si>
    <t>Hideki Matsuyama</t>
  </si>
  <si>
    <t>Justin Hicks</t>
  </si>
  <si>
    <t>Freddie Jacobson</t>
  </si>
  <si>
    <t>Boo Weekley</t>
  </si>
  <si>
    <t>Kevin Na</t>
  </si>
  <si>
    <t>Brendon Todd</t>
  </si>
  <si>
    <t>Bill Haas</t>
  </si>
  <si>
    <t>John Senden</t>
  </si>
  <si>
    <t>Luke Guthrie</t>
  </si>
  <si>
    <t>Ken Duke</t>
  </si>
  <si>
    <t>Rory McIlroy</t>
  </si>
  <si>
    <t>Troy Matteson</t>
  </si>
  <si>
    <t>George McNeill</t>
  </si>
  <si>
    <t>J.J. Henry</t>
  </si>
  <si>
    <t>Jason Kokrak</t>
  </si>
  <si>
    <t>Greg Chalmers</t>
  </si>
  <si>
    <t>Chesson Hadley</t>
  </si>
  <si>
    <t>Matt Every</t>
  </si>
  <si>
    <t>Justin Leonard</t>
  </si>
  <si>
    <t>Daniel Summerhays</t>
  </si>
  <si>
    <t>Robert Garrigus</t>
  </si>
  <si>
    <t>Bubba Watson</t>
  </si>
  <si>
    <t>Brandt Snedeker</t>
  </si>
  <si>
    <t>Adam Scott</t>
  </si>
  <si>
    <t>Jonas Blixt</t>
  </si>
  <si>
    <t>Michael Thompson</t>
  </si>
  <si>
    <t>Phil Mickelson</t>
  </si>
  <si>
    <t>Stewart Cink</t>
  </si>
  <si>
    <t>Billy Hurley III</t>
  </si>
  <si>
    <t>Martin Kaymer</t>
  </si>
  <si>
    <t>Bo Van Pelt</t>
  </si>
  <si>
    <t>Bob Estes</t>
  </si>
  <si>
    <t>Tim Wilkinson</t>
  </si>
  <si>
    <t>Bryce Molder</t>
  </si>
  <si>
    <t>Brendan Steele</t>
  </si>
  <si>
    <t>Woody Austin</t>
  </si>
  <si>
    <t>Spencer Levin</t>
  </si>
  <si>
    <t>Russell Knox</t>
  </si>
  <si>
    <t>Carl Pettersson</t>
  </si>
  <si>
    <t>John Merrick</t>
  </si>
  <si>
    <t>Ernie Els</t>
  </si>
  <si>
    <t>Kyle Stanley</t>
  </si>
  <si>
    <t>James Driscoll</t>
  </si>
  <si>
    <t>K.J. Choi</t>
  </si>
  <si>
    <t>Patrick Reed</t>
  </si>
  <si>
    <t>Rickie Fowler</t>
  </si>
  <si>
    <t>Sean O'Hair</t>
  </si>
  <si>
    <t>Trevor Immelman</t>
  </si>
  <si>
    <t>D.A. Points</t>
  </si>
  <si>
    <t>Nick Watney</t>
  </si>
  <si>
    <t>Derek Ernst</t>
  </si>
  <si>
    <t>Ricky Barnes</t>
  </si>
  <si>
    <t>John Huh</t>
  </si>
  <si>
    <t>Ben Martin</t>
  </si>
  <si>
    <t>Pat Perez</t>
  </si>
  <si>
    <t>Peter Malnati</t>
  </si>
  <si>
    <t>Kevin Kisner</t>
  </si>
  <si>
    <t>Brian Davis</t>
  </si>
  <si>
    <t>Heath Slocum</t>
  </si>
  <si>
    <t>Camilo Villegas</t>
  </si>
  <si>
    <t>Martin Laird</t>
  </si>
  <si>
    <t>Charlie Wi</t>
  </si>
  <si>
    <t>Brendon de Jonge</t>
  </si>
  <si>
    <t>Kevin Chappell</t>
  </si>
  <si>
    <t>Robert Allenby</t>
  </si>
  <si>
    <t>Louis Oosthuizen</t>
  </si>
  <si>
    <t>Sang-Moon Bae</t>
  </si>
  <si>
    <t>Jerry Kelly</t>
  </si>
  <si>
    <t>Jeff Maggert</t>
  </si>
  <si>
    <t>Russell Henley</t>
  </si>
  <si>
    <t>Josh Teater</t>
  </si>
  <si>
    <t>Andrew Svoboda</t>
  </si>
  <si>
    <t>Scott Piercy</t>
  </si>
  <si>
    <t>David Hearn</t>
  </si>
  <si>
    <t>Paul Casey</t>
  </si>
  <si>
    <t>Stuart Appleby</t>
  </si>
  <si>
    <t>Peter Hanson</t>
  </si>
  <si>
    <t>David Lynn</t>
  </si>
  <si>
    <t>Cameron Tringale</t>
  </si>
  <si>
    <t>Henrik Stenson</t>
  </si>
  <si>
    <t>Luke Donald</t>
  </si>
  <si>
    <t>David Toms</t>
  </si>
  <si>
    <t>Richard Lee</t>
  </si>
  <si>
    <t>Seung-Yul Noh</t>
  </si>
  <si>
    <t>Scott Langley</t>
  </si>
  <si>
    <t>Matt Jones</t>
  </si>
  <si>
    <t>William McGirt</t>
  </si>
  <si>
    <t>Ben Curtis</t>
  </si>
  <si>
    <t>Chad Collins</t>
  </si>
  <si>
    <t>John Rollins</t>
  </si>
  <si>
    <t>Gonzalo Fdez-Castano</t>
  </si>
  <si>
    <t>Chad Campbell</t>
  </si>
  <si>
    <t>Brice Garnett</t>
  </si>
  <si>
    <t>John Peterson</t>
  </si>
  <si>
    <t>Jose Coceres</t>
  </si>
  <si>
    <t>Michael Putnam</t>
  </si>
  <si>
    <t>Tommy Gainey</t>
  </si>
  <si>
    <t>Wes Roach</t>
  </si>
  <si>
    <t>Davis Love III</t>
  </si>
  <si>
    <t>Jim Herman</t>
  </si>
  <si>
    <t>Morgan Hoffmann</t>
  </si>
  <si>
    <t>Y.E. Yang</t>
  </si>
  <si>
    <t>Lucas Glover</t>
  </si>
  <si>
    <t>Lee Westwood</t>
  </si>
  <si>
    <t>Tyrone Van Aswegen</t>
  </si>
  <si>
    <t>Danny Lee</t>
  </si>
  <si>
    <t>Will Claxton</t>
  </si>
  <si>
    <t>Jhonattan Vegas</t>
  </si>
  <si>
    <t>Ted Potter, Jr.</t>
  </si>
  <si>
    <t>Erik Compton</t>
  </si>
  <si>
    <t>Martin Flores</t>
  </si>
  <si>
    <t>Hudson Swafford</t>
  </si>
  <si>
    <t>Jason Gore</t>
  </si>
  <si>
    <t>Roberto Castro</t>
  </si>
  <si>
    <t>Mike Weir</t>
  </si>
  <si>
    <t>Retief Goosen</t>
  </si>
  <si>
    <t>Ryan Palmer</t>
  </si>
  <si>
    <t>Nicholas Thompson</t>
  </si>
  <si>
    <t>Scott Gardiner</t>
  </si>
  <si>
    <t>Tim Petrovic</t>
  </si>
  <si>
    <t>Jonathan Byrd</t>
  </si>
  <si>
    <t>Lee Williams</t>
  </si>
  <si>
    <t>Ben Crane</t>
  </si>
  <si>
    <t>Marc Leishman</t>
  </si>
  <si>
    <t>Jamie Lovemark</t>
  </si>
  <si>
    <t>Darren Clarke</t>
  </si>
  <si>
    <t>Geoff Ogilvy</t>
  </si>
  <si>
    <t>Kevin Tway</t>
  </si>
  <si>
    <t>Scott Stallings</t>
  </si>
  <si>
    <t>Joe Durant</t>
  </si>
  <si>
    <t>Stephen Ames</t>
  </si>
  <si>
    <t>Len Mattiace</t>
  </si>
  <si>
    <t>David Lingmerth</t>
  </si>
  <si>
    <t>Marc Turnesa</t>
  </si>
  <si>
    <t>Charlie Beljan</t>
  </si>
  <si>
    <t>Mark Wilson</t>
  </si>
  <si>
    <t>James Hahn</t>
  </si>
  <si>
    <t>Eric Axley</t>
  </si>
  <si>
    <t>Cameron Beckman</t>
  </si>
  <si>
    <t>Blake Adams</t>
  </si>
  <si>
    <t>Tag Ridings</t>
  </si>
  <si>
    <t>Steven Bowditch</t>
  </si>
  <si>
    <t>Chez Reavie</t>
  </si>
  <si>
    <t>Robert Streb</t>
  </si>
  <si>
    <t>David Duval</t>
  </si>
  <si>
    <t>Andres Romero</t>
  </si>
  <si>
    <t>Johnson Wagner</t>
  </si>
  <si>
    <t>D.H. Lee</t>
  </si>
  <si>
    <t>Paul Goydos</t>
  </si>
  <si>
    <t>Bud Cauley</t>
  </si>
  <si>
    <t>Alex Aragon</t>
  </si>
  <si>
    <t>From http://www.pgatour.com/stats/stat.109.html#2014</t>
  </si>
  <si>
    <t>Starting</t>
  </si>
  <si>
    <t>Current</t>
  </si>
  <si>
    <t>ID</t>
  </si>
  <si>
    <t>Under the DATA tab do a refresh all</t>
  </si>
  <si>
    <t>Tiger Woods</t>
  </si>
  <si>
    <t>Jason Day</t>
  </si>
  <si>
    <t>Hunter Mahan</t>
  </si>
  <si>
    <t>Steve Stricker</t>
  </si>
  <si>
    <t>Aaron Watkins</t>
  </si>
  <si>
    <t>Alexandre Rocha</t>
  </si>
  <si>
    <t>Alistair Presnell</t>
  </si>
  <si>
    <t>Andre Stolz</t>
  </si>
  <si>
    <t>Andres Gonzales</t>
  </si>
  <si>
    <t>Angel Cabrera</t>
  </si>
  <si>
    <t>Arjun Atwal</t>
  </si>
  <si>
    <t>Bart Bryant</t>
  </si>
  <si>
    <t>Ben Kohles</t>
  </si>
  <si>
    <t>Bernhard Langer</t>
  </si>
  <si>
    <t>Bill Lunde</t>
  </si>
  <si>
    <t>Billy Andrade</t>
  </si>
  <si>
    <t>Billy Mayfair</t>
  </si>
  <si>
    <t>Bobby Gates</t>
  </si>
  <si>
    <t>Brad Fritsch</t>
  </si>
  <si>
    <t>Brandt Jobe</t>
  </si>
  <si>
    <t>Cameron Percy</t>
  </si>
  <si>
    <t>Casey Wittenberg</t>
  </si>
  <si>
    <t>Charl Schwartzel</t>
  </si>
  <si>
    <t>Chris DiMarco</t>
  </si>
  <si>
    <t>Chris Riley</t>
  </si>
  <si>
    <t>Colt Knost</t>
  </si>
  <si>
    <t>D.J. Trahan</t>
  </si>
  <si>
    <t>Darron Stiles</t>
  </si>
  <si>
    <t>David Frost</t>
  </si>
  <si>
    <t>David Mathis</t>
  </si>
  <si>
    <t>Dean Wilson</t>
  </si>
  <si>
    <t>Dicky Pride</t>
  </si>
  <si>
    <t>Doug LaBelle II</t>
  </si>
  <si>
    <t>Duffy Waldorf</t>
  </si>
  <si>
    <t>Eric Meierdierks</t>
  </si>
  <si>
    <t>Fabian Gomez</t>
  </si>
  <si>
    <t>Frank Lickliter II</t>
  </si>
  <si>
    <t>Fred Couples</t>
  </si>
  <si>
    <t>Gary Christian</t>
  </si>
  <si>
    <t>Glen Day</t>
  </si>
  <si>
    <t>Greg Owen</t>
  </si>
  <si>
    <t>Hank Kuehne</t>
  </si>
  <si>
    <t>Henrik Norlander</t>
  </si>
  <si>
    <t>J.B. Holmes</t>
  </si>
  <si>
    <t>Jeff Gove</t>
  </si>
  <si>
    <t>Jesper Parnevik</t>
  </si>
  <si>
    <t>Jim Furyk</t>
  </si>
  <si>
    <t>Jin Park</t>
  </si>
  <si>
    <t>Joe Affrunti</t>
  </si>
  <si>
    <t>Joe Ogilvie</t>
  </si>
  <si>
    <t>Joey Snyder III</t>
  </si>
  <si>
    <t>John Daly</t>
  </si>
  <si>
    <t>John Mallinger</t>
  </si>
  <si>
    <t>Jose Maria Olazabal</t>
  </si>
  <si>
    <t>Justin Bolli</t>
  </si>
  <si>
    <t>Kenny Perry</t>
  </si>
  <si>
    <t>Kent Jones</t>
  </si>
  <si>
    <t>Kevin Sutherland</t>
  </si>
  <si>
    <t>Lee Janzen</t>
  </si>
  <si>
    <t>Luke List</t>
  </si>
  <si>
    <t>Marco Dawson</t>
  </si>
  <si>
    <t>Mark O'Meara</t>
  </si>
  <si>
    <t>Matt Bettencourt</t>
  </si>
  <si>
    <t>Michael Bradley</t>
  </si>
  <si>
    <t>Michael Letzig</t>
  </si>
  <si>
    <t>Nathan Green</t>
  </si>
  <si>
    <t>Neal Lancaster</t>
  </si>
  <si>
    <t>Nick O'Hern</t>
  </si>
  <si>
    <t>Nicolas Colsaerts</t>
  </si>
  <si>
    <t>Padraig Harrington</t>
  </si>
  <si>
    <t>Paul Haley II</t>
  </si>
  <si>
    <t>Paul Stankowski</t>
  </si>
  <si>
    <t>Peter Lonard</t>
  </si>
  <si>
    <t>Robert Gamez</t>
  </si>
  <si>
    <t>Robert Karlsson</t>
  </si>
  <si>
    <t>Rod Pampling</t>
  </si>
  <si>
    <t>Ross Fisher</t>
  </si>
  <si>
    <t>Russ Cochran</t>
  </si>
  <si>
    <t>Ryuji Imada</t>
  </si>
  <si>
    <t>Sandy Lyle</t>
  </si>
  <si>
    <t>Scott McCarron</t>
  </si>
  <si>
    <t>Scott Verplank</t>
  </si>
  <si>
    <t>Shawn Stefani</t>
  </si>
  <si>
    <t>Skip Kendall</t>
  </si>
  <si>
    <t>Steve Flesch</t>
  </si>
  <si>
    <t>Steve LeBrun</t>
  </si>
  <si>
    <t>Steve Marino</t>
  </si>
  <si>
    <t>Ted Purdy</t>
  </si>
  <si>
    <t>Tim Herron</t>
  </si>
  <si>
    <t>Todd Hamilton</t>
  </si>
  <si>
    <t>Tom Gillis</t>
  </si>
  <si>
    <t>Tom Lehman</t>
  </si>
  <si>
    <t>Tom Watson</t>
  </si>
  <si>
    <t>Troy Kelly</t>
  </si>
  <si>
    <t>Vaughn Taylor</t>
  </si>
  <si>
    <t>Wes Short, Jr.</t>
  </si>
  <si>
    <t>FNG's</t>
  </si>
  <si>
    <t>StartDate</t>
  </si>
  <si>
    <t>WeekNo</t>
  </si>
  <si>
    <t>Event</t>
  </si>
  <si>
    <t>http://scores.nbcsports.msnbc.com/golf/schedule.asp?tour=</t>
  </si>
  <si>
    <t>Patrick Cantlay</t>
  </si>
  <si>
    <t>Week#</t>
  </si>
  <si>
    <t>Date</t>
  </si>
  <si>
    <t>Active players</t>
  </si>
  <si>
    <t>Wabbits</t>
  </si>
  <si>
    <t>El Hacheto</t>
  </si>
  <si>
    <t>Iquanas</t>
  </si>
  <si>
    <t>Softies</t>
  </si>
  <si>
    <t>Flounders</t>
  </si>
  <si>
    <t>Thrasher</t>
  </si>
  <si>
    <t>Nakarina</t>
  </si>
  <si>
    <t>Howl by the Hole</t>
  </si>
  <si>
    <t>Not A Player</t>
  </si>
  <si>
    <t>Is a Major</t>
  </si>
  <si>
    <t>Total</t>
  </si>
  <si>
    <t>Team</t>
  </si>
  <si>
    <t>This week</t>
  </si>
  <si>
    <t>Majors</t>
  </si>
  <si>
    <t>Wins</t>
  </si>
  <si>
    <t>Year to Date</t>
  </si>
  <si>
    <t>Updated &gt;&gt;</t>
  </si>
  <si>
    <t>Week #</t>
  </si>
  <si>
    <t>Teams</t>
  </si>
  <si>
    <t>Year To Date</t>
  </si>
  <si>
    <t>Counting Total</t>
  </si>
  <si>
    <t>Active players (Sorted)</t>
  </si>
  <si>
    <t>Full Catastrophe</t>
  </si>
  <si>
    <t>Morgan Hoffman</t>
  </si>
  <si>
    <t xml:space="preserve">          </t>
  </si>
  <si>
    <t>*** Select one player per box, plus your wild card pick from the remaining pool of players.</t>
  </si>
  <si>
    <t>All PGA 2013 &amp; 2014 (for next year)</t>
  </si>
  <si>
    <t>Will Wilcox</t>
  </si>
  <si>
    <t>Skipped</t>
  </si>
  <si>
    <t>Brendon de jonge</t>
  </si>
  <si>
    <t>Valspar Championship</t>
  </si>
  <si>
    <t>Valero Texas Open</t>
  </si>
  <si>
    <t>Shell Houston Open</t>
  </si>
  <si>
    <t>The Masters</t>
  </si>
  <si>
    <t>RBC Heritage</t>
  </si>
  <si>
    <t>Hackers</t>
  </si>
  <si>
    <t>Big Kahuna</t>
  </si>
  <si>
    <t>Harrison Frazar</t>
  </si>
  <si>
    <t>Brett Quigley</t>
  </si>
  <si>
    <t>Oliver Busch</t>
  </si>
  <si>
    <t>Chris Smith</t>
  </si>
  <si>
    <t>Fred Funk</t>
  </si>
  <si>
    <t>Jim Renner</t>
  </si>
  <si>
    <t>Andrew Loupe</t>
  </si>
  <si>
    <t>Dudley Hart</t>
  </si>
  <si>
    <t>Alex Cejka</t>
  </si>
  <si>
    <t>Northern Trust Open</t>
  </si>
  <si>
    <t>RANK THIS WEEK</t>
  </si>
  <si>
    <t>RANK LAST WEEK</t>
  </si>
  <si>
    <t>PLAYER NAME</t>
  </si>
  <si>
    <t>EVENTS</t>
  </si>
  <si>
    <t>MONEY</t>
  </si>
  <si>
    <t>YTD VICTORIES</t>
  </si>
  <si>
    <t>Thorbjorn Olesen</t>
  </si>
  <si>
    <t>Troy Merritt</t>
  </si>
  <si>
    <t>Edward Loar</t>
  </si>
  <si>
    <t>Daniel Chopra</t>
  </si>
  <si>
    <t>Alex Prugh</t>
  </si>
  <si>
    <t>Larry Mize</t>
  </si>
  <si>
    <t>Mark Anderson</t>
  </si>
  <si>
    <t>Kris Blanks</t>
  </si>
  <si>
    <t>Benjamin Alvarado</t>
  </si>
  <si>
    <t>T254</t>
  </si>
  <si>
    <t>Graham Delaet</t>
  </si>
  <si>
    <t>Louis Oosthuisen</t>
  </si>
  <si>
    <t>Will Mackenzie</t>
  </si>
  <si>
    <t>Adam Hadwin</t>
  </si>
  <si>
    <t>Carlos Ortiz</t>
  </si>
  <si>
    <t>Nick Taylor</t>
  </si>
  <si>
    <t>Dan Summerhays</t>
  </si>
  <si>
    <t>Brooks Koepka</t>
  </si>
  <si>
    <t>Rory Mcilroy</t>
  </si>
  <si>
    <t>Tony Finau</t>
  </si>
  <si>
    <t>Victor Dubuisson</t>
  </si>
  <si>
    <t>Brendon De Jonge</t>
  </si>
  <si>
    <t>Miguel Jimenez</t>
  </si>
  <si>
    <t>Doc's Dogs</t>
  </si>
  <si>
    <t>Frenkel</t>
  </si>
  <si>
    <t>Prestmo</t>
  </si>
  <si>
    <t>Madill</t>
  </si>
  <si>
    <t>Naka</t>
  </si>
  <si>
    <t>S Silver</t>
  </si>
  <si>
    <t>T Silver</t>
  </si>
  <si>
    <t>Scott</t>
  </si>
  <si>
    <t>Floris</t>
  </si>
  <si>
    <t>R Stephens</t>
  </si>
  <si>
    <t>Makin</t>
  </si>
  <si>
    <t>Derksen</t>
  </si>
  <si>
    <t>C Stephens</t>
  </si>
  <si>
    <t>Aquino</t>
  </si>
  <si>
    <t>Little</t>
  </si>
  <si>
    <t>Lane</t>
  </si>
  <si>
    <t>Ziler</t>
  </si>
  <si>
    <t>Andrew's Army</t>
  </si>
  <si>
    <t>Rookie Likes it Rough</t>
  </si>
  <si>
    <t>Derksen's Duffers</t>
  </si>
  <si>
    <t>Justin Thomas</t>
  </si>
  <si>
    <t>Zac Blair</t>
  </si>
  <si>
    <t>Blayne Barber</t>
  </si>
  <si>
    <t>Max Homa</t>
  </si>
  <si>
    <t>Jon Curran</t>
  </si>
  <si>
    <t>Andrew Putnam</t>
  </si>
  <si>
    <t>Daniel Berger</t>
  </si>
  <si>
    <t>Oscar Fraustro</t>
  </si>
  <si>
    <t>Kyle Reifers</t>
  </si>
  <si>
    <t>Derek Fathauer</t>
  </si>
  <si>
    <t>Carlos Sainz Jr</t>
  </si>
  <si>
    <t>Byron Smith</t>
  </si>
  <si>
    <t>Tom Hoge</t>
  </si>
  <si>
    <t>Jamie Donaldson</t>
  </si>
  <si>
    <t>Mark Hubbard</t>
  </si>
  <si>
    <t>Jonathan Randolph</t>
  </si>
  <si>
    <t>Scott Pinckney</t>
  </si>
  <si>
    <t>Steve Wheatcroft</t>
  </si>
  <si>
    <t>Jarrod Lyle</t>
  </si>
  <si>
    <t>Steven Alker</t>
  </si>
  <si>
    <t>Sam Saunders</t>
  </si>
  <si>
    <t>Roger Sloan</t>
  </si>
  <si>
    <t>Whee Kim</t>
  </si>
  <si>
    <t>Francesco Molinari</t>
  </si>
  <si>
    <t>Ryan Armour</t>
  </si>
  <si>
    <t>Golf Pool 2015</t>
  </si>
  <si>
    <t>Sangmoon Bae</t>
  </si>
  <si>
    <t>S.J. Park</t>
  </si>
  <si>
    <t>Zack Sucher</t>
  </si>
  <si>
    <t>Shaun Micheel</t>
  </si>
  <si>
    <t>Guy Boros</t>
  </si>
  <si>
    <t>Hyundai Tournament of Champions</t>
  </si>
  <si>
    <t>Sony Open in Hawaii</t>
  </si>
  <si>
    <t>Humana Challenge in partnership with the Clinton F</t>
  </si>
  <si>
    <t>Waste Management Phoenix Open</t>
  </si>
  <si>
    <t>Farmers Insurance Open</t>
  </si>
  <si>
    <t>AT&amp;T Pebble Beach National Pro-Am</t>
  </si>
  <si>
    <t>The Honda Classic</t>
  </si>
  <si>
    <t>Puerto Rico Open presented by seepuertorico.com</t>
  </si>
  <si>
    <t>World Golf Championships-Cadillac Championship</t>
  </si>
  <si>
    <t>Arnold Palmer Invitational presented by Mastercard</t>
  </si>
  <si>
    <t>Zurich Classic of New OrleansTPC Louisiana</t>
  </si>
  <si>
    <t>WGC-Cadillac Match PlayTPC Harding Park</t>
  </si>
  <si>
    <t>THE PLAYERS ChampionshipTPC Sawgrass</t>
  </si>
  <si>
    <t>Wells Fargo ChampionshipQuail Hollow Club</t>
  </si>
  <si>
    <t>Crowne Plaza Invitational at ColonialColonial Country Club</t>
  </si>
  <si>
    <t>AT&amp;T Byron Nelson ChampionshipFour Seasons Resort and Club Dallas at Las Colinas</t>
  </si>
  <si>
    <t>the Memorial Tournament presented by NationwideMuirfield Village Golf Club</t>
  </si>
  <si>
    <t>FedEx St. Jude ClassicTPC Southwind</t>
  </si>
  <si>
    <t>U.S. Open ChampionshipChambers Bay</t>
  </si>
  <si>
    <t>Travelers ChampionshipTPC River Highlands</t>
  </si>
  <si>
    <t>The Greenbrier ClassicThe Greenbrier</t>
  </si>
  <si>
    <t>John Deere ClassicTPC Deere Run</t>
  </si>
  <si>
    <t>Barbasol ChampionshipRobert Trent Jones at Grand National</t>
  </si>
  <si>
    <t>The Open ChampionshipSt. Andrews</t>
  </si>
  <si>
    <t>RBC Canadian OpenGlen Abbey Golf Club</t>
  </si>
  <si>
    <t>Quicken Loans NationalRobert Trent Jones Golf Club</t>
  </si>
  <si>
    <t>Barracuda ChampionshipMontreux Golf and Country Club</t>
  </si>
  <si>
    <t>World Golf Championships - Bridgestone InvitationalFirestone Country Club</t>
  </si>
  <si>
    <t>*Wild Card Pick</t>
  </si>
  <si>
    <t>N/A</t>
  </si>
  <si>
    <t>GOLF POOL 2014</t>
  </si>
  <si>
    <t>Team Name:</t>
  </si>
  <si>
    <t>*** Either scan, fax, or email the list of player numbers plus the wild card name to the pool manager.</t>
  </si>
  <si>
    <t>*** 1st Tournament is the RBC Heritage, Apr 22. Last is the Tour Championship in October.</t>
  </si>
  <si>
    <t>**** Entry forms to Alan - amadill@aspenhouse.ca or FAX to 250 567-9023</t>
  </si>
  <si>
    <t>***** Pick List Based on Last Year + Year to Date</t>
  </si>
  <si>
    <t>Fred's Duffers</t>
  </si>
  <si>
    <t>The Bush League</t>
  </si>
  <si>
    <t>T221</t>
  </si>
  <si>
    <t>T230</t>
  </si>
  <si>
    <t>T241</t>
  </si>
  <si>
    <t>Richard Sterne</t>
  </si>
  <si>
    <t>T232</t>
  </si>
  <si>
    <t>T243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</si>
</sst>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d\-mmm\-yy;@"/>
    <numFmt numFmtId="165" formatCode="0;\-0;;@"/>
    <numFmt numFmtId="166" formatCode="[Red]&quot;Yes&quot;;\-0;;@"/>
    <numFmt numFmtId="167" formatCode="m/d/yyyy;@"/>
    <numFmt numFmtId="168" formatCode="[$-409]d\-mmm\-yyyy;@"/>
  </numFmts>
  <fonts count="16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164" fontId="0" fillId="0" borderId="0" xfId="0" applyNumberFormat="1"/>
    <xf numFmtId="0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3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4" fontId="0" fillId="2" borderId="0" xfId="0" applyNumberFormat="1" applyFill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167" fontId="3" fillId="0" borderId="0" xfId="0" applyNumberFormat="1" applyFont="1"/>
    <xf numFmtId="0" fontId="3" fillId="2" borderId="0" xfId="0" applyFont="1" applyFill="1"/>
    <xf numFmtId="0" fontId="4" fillId="0" borderId="0" xfId="0" applyFont="1"/>
    <xf numFmtId="0" fontId="0" fillId="0" borderId="2" xfId="0" applyBorder="1"/>
    <xf numFmtId="0" fontId="0" fillId="2" borderId="0" xfId="0" applyFont="1" applyFill="1"/>
    <xf numFmtId="0" fontId="5" fillId="0" borderId="0" xfId="1" applyAlignment="1" applyProtection="1"/>
    <xf numFmtId="0" fontId="0" fillId="2" borderId="0" xfId="0" applyFill="1"/>
    <xf numFmtId="0" fontId="0" fillId="0" borderId="0" xfId="0"/>
    <xf numFmtId="0" fontId="0" fillId="2" borderId="0" xfId="0" applyFill="1"/>
    <xf numFmtId="0" fontId="0" fillId="0" borderId="0" xfId="0"/>
    <xf numFmtId="0" fontId="0" fillId="2" borderId="0" xfId="0" applyFill="1"/>
    <xf numFmtId="0" fontId="8" fillId="2" borderId="0" xfId="0" applyFont="1" applyFill="1"/>
    <xf numFmtId="168" fontId="0" fillId="0" borderId="0" xfId="0" applyNumberFormat="1"/>
    <xf numFmtId="0" fontId="0" fillId="2" borderId="0" xfId="0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0" borderId="0" xfId="132" applyFont="1"/>
    <xf numFmtId="0" fontId="12" fillId="0" borderId="0" xfId="132" applyFont="1"/>
    <xf numFmtId="0" fontId="11" fillId="0" borderId="0" xfId="132" applyFont="1"/>
    <xf numFmtId="0" fontId="12" fillId="0" borderId="0" xfId="132" applyFont="1"/>
    <xf numFmtId="0" fontId="12" fillId="0" borderId="0" xfId="132" applyFont="1"/>
    <xf numFmtId="0" fontId="12" fillId="0" borderId="0" xfId="132" applyFont="1"/>
    <xf numFmtId="0" fontId="12" fillId="0" borderId="0" xfId="132" applyFont="1"/>
    <xf numFmtId="0" fontId="12" fillId="0" borderId="0" xfId="132" applyFont="1"/>
    <xf numFmtId="0" fontId="12" fillId="0" borderId="0" xfId="132" applyFont="1"/>
    <xf numFmtId="0" fontId="12" fillId="0" borderId="0" xfId="132" applyFont="1"/>
    <xf numFmtId="0" fontId="12" fillId="0" borderId="0" xfId="132" applyFont="1"/>
    <xf numFmtId="0" fontId="11" fillId="0" borderId="0" xfId="132" applyFont="1"/>
    <xf numFmtId="0" fontId="13" fillId="0" borderId="0" xfId="132" applyFont="1"/>
    <xf numFmtId="0" fontId="12" fillId="0" borderId="0" xfId="134" applyFont="1"/>
    <xf numFmtId="0" fontId="11" fillId="0" borderId="0" xfId="134" applyFont="1"/>
    <xf numFmtId="0" fontId="12" fillId="0" borderId="0" xfId="134" applyFont="1"/>
    <xf numFmtId="0" fontId="12" fillId="0" borderId="0" xfId="134" applyFont="1"/>
    <xf numFmtId="0" fontId="12" fillId="0" borderId="0" xfId="134" applyFont="1"/>
    <xf numFmtId="0" fontId="12" fillId="3" borderId="0" xfId="134" applyFont="1" applyFill="1"/>
    <xf numFmtId="0" fontId="15" fillId="0" borderId="0" xfId="134" applyFont="1"/>
    <xf numFmtId="0" fontId="12" fillId="0" borderId="0" xfId="132" applyFont="1" applyFill="1"/>
    <xf numFmtId="0" fontId="12" fillId="0" borderId="0" xfId="134" applyFont="1"/>
    <xf numFmtId="0" fontId="12" fillId="0" borderId="0" xfId="134" applyFont="1"/>
    <xf numFmtId="0" fontId="0" fillId="0" borderId="0" xfId="0"/>
    <xf numFmtId="3" fontId="0" fillId="0" borderId="0" xfId="0" applyNumberFormat="1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/>
    <xf numFmtId="0" fontId="0" fillId="0" borderId="0" xfId="0"/>
    <xf numFmtId="3" fontId="0" fillId="0" borderId="0" xfId="0" applyNumberFormat="1"/>
  </cellXfs>
  <cellStyles count="13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Hyperlink" xfId="1" builtinId="8"/>
    <cellStyle name="Hyperlink 2" xfId="2" hidden="1"/>
    <cellStyle name="Hyperlink 2" xfId="4" hidden="1"/>
    <cellStyle name="Hyperlink 2" xfId="6" hidden="1"/>
    <cellStyle name="Hyperlink 2" xfId="8" hidden="1"/>
    <cellStyle name="Hyperlink 2" xfId="10" hidden="1"/>
    <cellStyle name="Hyperlink 2" xfId="12" hidden="1"/>
    <cellStyle name="Hyperlink 2" xfId="14" hidden="1"/>
    <cellStyle name="Hyperlink 2" xfId="16" hidden="1"/>
    <cellStyle name="Hyperlink 2" xfId="18" hidden="1"/>
    <cellStyle name="Hyperlink 2" xfId="20" hidden="1"/>
    <cellStyle name="Hyperlink 2" xfId="22" hidden="1"/>
    <cellStyle name="Hyperlink 2" xfId="24" hidden="1"/>
    <cellStyle name="Hyperlink 2" xfId="26" hidden="1"/>
    <cellStyle name="Hyperlink 2" xfId="28" hidden="1"/>
    <cellStyle name="Hyperlink 2" xfId="30" hidden="1"/>
    <cellStyle name="Hyperlink 2" xfId="32" hidden="1"/>
    <cellStyle name="Hyperlink 2" xfId="34" hidden="1"/>
    <cellStyle name="Hyperlink 2" xfId="36" hidden="1"/>
    <cellStyle name="Hyperlink 2" xfId="38" hidden="1"/>
    <cellStyle name="Hyperlink 2" xfId="40" hidden="1"/>
    <cellStyle name="Hyperlink 2" xfId="42" hidden="1"/>
    <cellStyle name="Hyperlink 2" xfId="44" hidden="1"/>
    <cellStyle name="Hyperlink 2" xfId="46" hidden="1"/>
    <cellStyle name="Hyperlink 2" xfId="48" hidden="1"/>
    <cellStyle name="Hyperlink 2" xfId="50" hidden="1"/>
    <cellStyle name="Hyperlink 2" xfId="52" hidden="1"/>
    <cellStyle name="Hyperlink 2" xfId="54" hidden="1"/>
    <cellStyle name="Hyperlink 2" xfId="56" hidden="1"/>
    <cellStyle name="Hyperlink 2" xfId="58" hidden="1"/>
    <cellStyle name="Hyperlink 2" xfId="60" hidden="1"/>
    <cellStyle name="Hyperlink 2" xfId="62" hidden="1"/>
    <cellStyle name="Hyperlink 2" xfId="64" hidden="1"/>
    <cellStyle name="Hyperlink 2" xfId="66" hidden="1"/>
    <cellStyle name="Hyperlink 2" xfId="68" hidden="1"/>
    <cellStyle name="Hyperlink 2" xfId="70" hidden="1"/>
    <cellStyle name="Hyperlink 2" xfId="72" hidden="1"/>
    <cellStyle name="Hyperlink 2" xfId="74" hidden="1"/>
    <cellStyle name="Hyperlink 2" xfId="76" hidden="1"/>
    <cellStyle name="Hyperlink 2" xfId="78" hidden="1"/>
    <cellStyle name="Hyperlink 2" xfId="80" hidden="1"/>
    <cellStyle name="Hyperlink 2" xfId="82" hidden="1"/>
    <cellStyle name="Hyperlink 2" xfId="84" hidden="1"/>
    <cellStyle name="Hyperlink 2" xfId="86" hidden="1"/>
    <cellStyle name="Hyperlink 2" xfId="88" hidden="1"/>
    <cellStyle name="Hyperlink 2" xfId="90" hidden="1"/>
    <cellStyle name="Hyperlink 2" xfId="92" hidden="1"/>
    <cellStyle name="Hyperlink 2" xfId="94" hidden="1"/>
    <cellStyle name="Hyperlink 2" xfId="96" hidden="1"/>
    <cellStyle name="Hyperlink 2" xfId="98" hidden="1"/>
    <cellStyle name="Hyperlink 2" xfId="100" hidden="1"/>
    <cellStyle name="Hyperlink 2" xfId="102" hidden="1"/>
    <cellStyle name="Hyperlink 2" xfId="104" hidden="1"/>
    <cellStyle name="Hyperlink 2" xfId="106" hidden="1"/>
    <cellStyle name="Hyperlink 2" xfId="108" hidden="1"/>
    <cellStyle name="Hyperlink 2" xfId="110" hidden="1"/>
    <cellStyle name="Hyperlink 2" xfId="112" hidden="1"/>
    <cellStyle name="Hyperlink 2" xfId="114" hidden="1"/>
    <cellStyle name="Hyperlink 2" xfId="116" hidden="1"/>
    <cellStyle name="Hyperlink 2" xfId="118" hidden="1"/>
    <cellStyle name="Hyperlink 2" xfId="120" hidden="1"/>
    <cellStyle name="Hyperlink 2" xfId="122" hidden="1"/>
    <cellStyle name="Hyperlink 2" xfId="124" hidden="1"/>
    <cellStyle name="Hyperlink 2" xfId="126" hidden="1"/>
    <cellStyle name="Hyperlink 2" xfId="128" hidden="1"/>
    <cellStyle name="Hyperlink 2" xfId="130" hidden="1"/>
    <cellStyle name="Hyperlink 2" xfId="133"/>
    <cellStyle name="Hyperlink 3" xfId="135"/>
    <cellStyle name="Normal" xfId="0" builtinId="0"/>
    <cellStyle name="Normal 2" xfId="132"/>
    <cellStyle name="Normal 3" xfId="134"/>
  </cellStyles>
  <dxfs count="37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ExternalData_6" growShrinkType="overwriteClear" connectionId="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ExternalData_4" growShrinkType="overwriteClear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tat.109.html#2014_1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ExternalData_3" growShrinkType="overwriteClear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ExternalData_1" growShrinkType="overwriteClear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ExternalData_2" growShrinkType="overwriteClear" connectionId="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ExternalData_5" growShrinkType="overwriteClear" connectionId="6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scores.nbcsports.msnbc.com/golf/golfer.asp?golfer=6871&amp;tour=PGA" TargetMode="External"/><Relationship Id="rId2" Type="http://schemas.openxmlformats.org/officeDocument/2006/relationships/hyperlink" Target="http://scores.nbcsports.msnbc.com/golf/golfer.asp?golfer=6871&amp;tour=PGA" TargetMode="External"/><Relationship Id="rId1" Type="http://schemas.openxmlformats.org/officeDocument/2006/relationships/hyperlink" Target="http://scores.nbcsports.msnbc.com/golf/golfer.asp?golfer=6871&amp;tour=PGA" TargetMode="External"/><Relationship Id="rId4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cores.nbcsports.msnbc.com/golf/schedule.asp?tour=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showZeros="0" tabSelected="1" workbookViewId="0">
      <selection activeCell="B11" sqref="B11"/>
    </sheetView>
  </sheetViews>
  <sheetFormatPr defaultRowHeight="15" x14ac:dyDescent="0.25"/>
  <cols>
    <col min="1" max="1" width="17.5703125" customWidth="1"/>
    <col min="2" max="3" width="20.28515625" customWidth="1"/>
    <col min="4" max="5" width="6.85546875" customWidth="1"/>
  </cols>
  <sheetData>
    <row r="1" spans="1:5" ht="18.75" x14ac:dyDescent="0.25">
      <c r="A1" s="17" t="s">
        <v>419</v>
      </c>
      <c r="B1" s="18"/>
      <c r="C1" s="18"/>
      <c r="D1" s="18"/>
      <c r="E1" s="18"/>
    </row>
    <row r="2" spans="1:5" x14ac:dyDescent="0.25">
      <c r="A2" s="15"/>
      <c r="B2" s="15"/>
      <c r="C2" s="15"/>
      <c r="D2" s="15"/>
      <c r="E2" s="15"/>
    </row>
    <row r="3" spans="1:5" s="4" customFormat="1" x14ac:dyDescent="0.25">
      <c r="A3" s="14" t="str">
        <f>"The Winner of this weeks event - "&amp;Teams!B2</f>
        <v>The Winner of this weeks event - AT&amp;T Byron Nelson ChampionshipFour Seasons Resort and Club Dallas at Las Colinas</v>
      </c>
      <c r="B3" s="15"/>
      <c r="C3" s="15"/>
      <c r="D3" s="15"/>
      <c r="E3" s="15"/>
    </row>
    <row r="4" spans="1:5" s="4" customFormat="1" x14ac:dyDescent="0.25">
      <c r="A4" s="16" t="str">
        <f>"Is… "&amp;INDEX($A$7:$B$26,MATCH(MAX($B$7:$B$26),$B$7:$B$26,FALSE),1)</f>
        <v>Is… Hackers</v>
      </c>
      <c r="B4" s="15"/>
      <c r="C4" s="15"/>
      <c r="D4" s="15"/>
      <c r="E4" s="15"/>
    </row>
    <row r="6" spans="1:5" x14ac:dyDescent="0.25">
      <c r="A6" s="20" t="str">
        <f>Totals!A3</f>
        <v>Team</v>
      </c>
      <c r="B6" s="21" t="str">
        <f>Totals!B3</f>
        <v>This week</v>
      </c>
      <c r="C6" s="21" t="str">
        <f>Totals!C3</f>
        <v>Year to Date</v>
      </c>
      <c r="D6" s="21" t="str">
        <f>Totals!D3</f>
        <v>Wins</v>
      </c>
      <c r="E6" s="21" t="str">
        <f>Totals!E3</f>
        <v>Majors</v>
      </c>
    </row>
    <row r="7" spans="1:5" x14ac:dyDescent="0.25">
      <c r="A7" s="11" t="str">
        <f>Totals!A4</f>
        <v>Hackers</v>
      </c>
      <c r="B7" s="1">
        <f>VLOOKUP(A7,Totals!$A$4:$BA$23,Totals!$B$1+8,FALSE)</f>
        <v>1216880</v>
      </c>
      <c r="C7" s="1">
        <f>Totals!C4</f>
        <v>10715902</v>
      </c>
      <c r="D7" s="4">
        <f>Totals!D4</f>
        <v>5</v>
      </c>
      <c r="E7" s="4">
        <f>Totals!E4</f>
        <v>1</v>
      </c>
    </row>
    <row r="8" spans="1:5" x14ac:dyDescent="0.25">
      <c r="A8" s="11" t="str">
        <f>Totals!A5</f>
        <v>Full Catastrophe</v>
      </c>
      <c r="B8" s="1">
        <f>VLOOKUP(A8,Totals!$A$4:$BA$23,Totals!$B$1+8,FALSE)</f>
        <v>593169</v>
      </c>
      <c r="C8" s="1">
        <f>Totals!C5</f>
        <v>4871754</v>
      </c>
      <c r="D8" s="4">
        <f>Totals!D5</f>
        <v>0</v>
      </c>
      <c r="E8" s="4">
        <f>Totals!E5</f>
        <v>0</v>
      </c>
    </row>
    <row r="9" spans="1:5" x14ac:dyDescent="0.25">
      <c r="A9" s="11" t="str">
        <f>Totals!A6</f>
        <v>Fred's Duffers</v>
      </c>
      <c r="B9" s="1">
        <f>VLOOKUP(A9,Totals!$A$4:$BA$23,Totals!$B$1+8,FALSE)</f>
        <v>1048587</v>
      </c>
      <c r="C9" s="1">
        <f>Totals!C6</f>
        <v>5135664</v>
      </c>
      <c r="D9" s="4">
        <f>Totals!D6</f>
        <v>0</v>
      </c>
      <c r="E9" s="4">
        <f>Totals!E6</f>
        <v>0</v>
      </c>
    </row>
    <row r="10" spans="1:5" x14ac:dyDescent="0.25">
      <c r="A10" s="11" t="str">
        <f>Totals!A7</f>
        <v>The Bush League</v>
      </c>
      <c r="B10" s="1">
        <f>VLOOKUP(A10,Totals!$A$4:$BA$23,Totals!$B$1+8,FALSE)</f>
        <v>686748</v>
      </c>
      <c r="C10" s="1">
        <f>Totals!C7</f>
        <v>5575050</v>
      </c>
      <c r="D10" s="4">
        <f>Totals!D7</f>
        <v>1</v>
      </c>
      <c r="E10" s="4">
        <f>Totals!E7</f>
        <v>0</v>
      </c>
    </row>
    <row r="11" spans="1:5" x14ac:dyDescent="0.25">
      <c r="A11" s="11">
        <f>Totals!A8</f>
        <v>0</v>
      </c>
      <c r="B11" s="1">
        <f>VLOOKUP(A11,Totals!$A$4:$BA$23,Totals!$B$1+8,FALSE)</f>
        <v>0</v>
      </c>
      <c r="C11" s="1">
        <f>Totals!C8</f>
        <v>0</v>
      </c>
      <c r="D11" s="4">
        <f>Totals!D8</f>
        <v>0</v>
      </c>
      <c r="E11" s="4">
        <f>Totals!E8</f>
        <v>0</v>
      </c>
    </row>
    <row r="12" spans="1:5" x14ac:dyDescent="0.25">
      <c r="A12" s="11">
        <f>Totals!A9</f>
        <v>0</v>
      </c>
      <c r="B12" s="1">
        <f>VLOOKUP(A12,Totals!$A$4:$BA$23,Totals!$B$1+8,FALSE)</f>
        <v>0</v>
      </c>
      <c r="C12" s="1">
        <f>Totals!C9</f>
        <v>0</v>
      </c>
      <c r="D12" s="4">
        <f>Totals!D9</f>
        <v>0</v>
      </c>
      <c r="E12" s="4">
        <f>Totals!E9</f>
        <v>0</v>
      </c>
    </row>
    <row r="13" spans="1:5" x14ac:dyDescent="0.25">
      <c r="A13" s="11">
        <f>Totals!A10</f>
        <v>0</v>
      </c>
      <c r="B13" s="1">
        <f>VLOOKUP(A13,Totals!$A$4:$BA$23,Totals!$B$1+8,FALSE)</f>
        <v>0</v>
      </c>
      <c r="C13" s="1">
        <f>Totals!C10</f>
        <v>0</v>
      </c>
      <c r="D13" s="4">
        <f>Totals!D10</f>
        <v>0</v>
      </c>
      <c r="E13" s="4">
        <f>Totals!E10</f>
        <v>0</v>
      </c>
    </row>
    <row r="14" spans="1:5" x14ac:dyDescent="0.25">
      <c r="A14" s="11">
        <f>Totals!A11</f>
        <v>0</v>
      </c>
      <c r="B14" s="1">
        <f>VLOOKUP(A14,Totals!$A$4:$BA$23,Totals!$B$1+8,FALSE)</f>
        <v>0</v>
      </c>
      <c r="C14" s="1">
        <f>Totals!C11</f>
        <v>0</v>
      </c>
      <c r="D14" s="4">
        <f>Totals!D11</f>
        <v>0</v>
      </c>
      <c r="E14" s="4">
        <f>Totals!E11</f>
        <v>0</v>
      </c>
    </row>
    <row r="15" spans="1:5" x14ac:dyDescent="0.25">
      <c r="A15" s="11">
        <f>Totals!A12</f>
        <v>0</v>
      </c>
      <c r="B15" s="1">
        <f>VLOOKUP(A15,Totals!$A$4:$BA$23,Totals!$B$1+8,FALSE)</f>
        <v>0</v>
      </c>
      <c r="C15" s="1">
        <f>Totals!C12</f>
        <v>0</v>
      </c>
      <c r="D15" s="4">
        <f>Totals!D12</f>
        <v>0</v>
      </c>
      <c r="E15" s="4">
        <f>Totals!E12</f>
        <v>0</v>
      </c>
    </row>
    <row r="16" spans="1:5" x14ac:dyDescent="0.25">
      <c r="A16" s="11">
        <f>Totals!A13</f>
        <v>0</v>
      </c>
      <c r="B16" s="1">
        <f>VLOOKUP(A16,Totals!$A$4:$BA$23,Totals!$B$1+8,FALSE)</f>
        <v>0</v>
      </c>
      <c r="C16" s="1">
        <f>Totals!C13</f>
        <v>0</v>
      </c>
      <c r="D16" s="4">
        <f>Totals!D13</f>
        <v>0</v>
      </c>
      <c r="E16" s="4">
        <f>Totals!E13</f>
        <v>0</v>
      </c>
    </row>
    <row r="17" spans="1:5" x14ac:dyDescent="0.25">
      <c r="A17" s="11">
        <f>Totals!A14</f>
        <v>0</v>
      </c>
      <c r="B17" s="1">
        <f>VLOOKUP(A17,Totals!$A$4:$BA$23,Totals!$B$1+8,FALSE)</f>
        <v>0</v>
      </c>
      <c r="C17" s="1">
        <f>Totals!C14</f>
        <v>0</v>
      </c>
      <c r="D17" s="4">
        <f>Totals!D14</f>
        <v>0</v>
      </c>
      <c r="E17" s="4">
        <f>Totals!E14</f>
        <v>0</v>
      </c>
    </row>
    <row r="18" spans="1:5" x14ac:dyDescent="0.25">
      <c r="A18" s="11">
        <f>Totals!A15</f>
        <v>0</v>
      </c>
      <c r="B18" s="1">
        <f>VLOOKUP(A18,Totals!$A$4:$BA$23,Totals!$B$1+8,FALSE)</f>
        <v>0</v>
      </c>
      <c r="C18" s="1">
        <f>Totals!C15</f>
        <v>0</v>
      </c>
      <c r="D18" s="4">
        <f>Totals!D15</f>
        <v>0</v>
      </c>
      <c r="E18" s="4">
        <f>Totals!E15</f>
        <v>0</v>
      </c>
    </row>
    <row r="19" spans="1:5" x14ac:dyDescent="0.25">
      <c r="A19" s="11">
        <f>Totals!A16</f>
        <v>0</v>
      </c>
      <c r="B19" s="1">
        <f>VLOOKUP(A19,Totals!$A$4:$BA$23,Totals!$B$1+8,FALSE)</f>
        <v>0</v>
      </c>
      <c r="C19" s="1">
        <f>Totals!C16</f>
        <v>0</v>
      </c>
      <c r="D19" s="4">
        <f>Totals!D16</f>
        <v>0</v>
      </c>
      <c r="E19" s="4">
        <f>Totals!E16</f>
        <v>0</v>
      </c>
    </row>
    <row r="20" spans="1:5" x14ac:dyDescent="0.25">
      <c r="A20" s="11">
        <f>Totals!A17</f>
        <v>0</v>
      </c>
      <c r="B20" s="1">
        <f>VLOOKUP(A20,Totals!$A$4:$BA$23,Totals!$B$1+8,FALSE)</f>
        <v>0</v>
      </c>
      <c r="C20" s="1">
        <f>Totals!C17</f>
        <v>0</v>
      </c>
      <c r="D20" s="4">
        <f>Totals!D17</f>
        <v>0</v>
      </c>
      <c r="E20" s="4">
        <f>Totals!E17</f>
        <v>0</v>
      </c>
    </row>
    <row r="21" spans="1:5" x14ac:dyDescent="0.25">
      <c r="A21" s="11">
        <f>Totals!A18</f>
        <v>0</v>
      </c>
      <c r="B21" s="1">
        <f>VLOOKUP(A21,Totals!$A$4:$BA$23,Totals!$B$1+8,FALSE)</f>
        <v>0</v>
      </c>
      <c r="C21" s="1">
        <f>Totals!C18</f>
        <v>0</v>
      </c>
      <c r="D21" s="4">
        <f>Totals!D18</f>
        <v>0</v>
      </c>
      <c r="E21" s="4">
        <f>Totals!E18</f>
        <v>0</v>
      </c>
    </row>
    <row r="22" spans="1:5" x14ac:dyDescent="0.25">
      <c r="A22" s="11">
        <f>Totals!A19</f>
        <v>0</v>
      </c>
      <c r="B22" s="1">
        <f>VLOOKUP(A22,Totals!$A$4:$BA$23,Totals!$B$1+8,FALSE)</f>
        <v>0</v>
      </c>
      <c r="C22" s="1">
        <f>Totals!C19</f>
        <v>0</v>
      </c>
      <c r="D22" s="4">
        <f>Totals!D19</f>
        <v>0</v>
      </c>
      <c r="E22" s="4">
        <f>Totals!E19</f>
        <v>0</v>
      </c>
    </row>
    <row r="23" spans="1:5" x14ac:dyDescent="0.25">
      <c r="A23" s="11">
        <f>Totals!A20</f>
        <v>0</v>
      </c>
      <c r="B23" s="1">
        <f>VLOOKUP(A23,Totals!$A$4:$BA$23,Totals!$B$1+8,FALSE)</f>
        <v>0</v>
      </c>
      <c r="C23" s="1">
        <f>Totals!C20</f>
        <v>0</v>
      </c>
      <c r="D23" s="4">
        <f>Totals!D20</f>
        <v>0</v>
      </c>
      <c r="E23" s="4">
        <f>Totals!E20</f>
        <v>0</v>
      </c>
    </row>
    <row r="24" spans="1:5" x14ac:dyDescent="0.25">
      <c r="A24" s="11">
        <f>Totals!A21</f>
        <v>0</v>
      </c>
      <c r="B24" s="1">
        <f>VLOOKUP(A24,Totals!$A$4:$BA$23,Totals!$B$1+8,FALSE)</f>
        <v>0</v>
      </c>
      <c r="C24" s="1">
        <f>Totals!C21</f>
        <v>0</v>
      </c>
      <c r="D24" s="4">
        <f>Totals!D21</f>
        <v>0</v>
      </c>
      <c r="E24" s="4">
        <f>Totals!E21</f>
        <v>0</v>
      </c>
    </row>
    <row r="25" spans="1:5" x14ac:dyDescent="0.25">
      <c r="A25" s="11">
        <f>Totals!A22</f>
        <v>0</v>
      </c>
      <c r="B25" s="1">
        <f>VLOOKUP(A25,Totals!$A$4:$BA$23,Totals!$B$1+8,FALSE)</f>
        <v>0</v>
      </c>
      <c r="C25" s="1">
        <f>Totals!C22</f>
        <v>0</v>
      </c>
      <c r="D25" s="4">
        <f>Totals!D22</f>
        <v>0</v>
      </c>
      <c r="E25" s="4">
        <f>Totals!E22</f>
        <v>0</v>
      </c>
    </row>
    <row r="26" spans="1:5" x14ac:dyDescent="0.25">
      <c r="A26" s="11">
        <f>Totals!A23</f>
        <v>0</v>
      </c>
      <c r="B26" s="1">
        <f>VLOOKUP(A26,Totals!$A$4:$BA$23,Totals!$B$1+8,FALSE)</f>
        <v>0</v>
      </c>
      <c r="C26" s="1">
        <f>Totals!C23</f>
        <v>0</v>
      </c>
      <c r="D26" s="4">
        <f>Totals!D23</f>
        <v>0</v>
      </c>
      <c r="E26" s="4">
        <f>Totals!E23</f>
        <v>0</v>
      </c>
    </row>
    <row r="27" spans="1:5" x14ac:dyDescent="0.25">
      <c r="A27" s="4"/>
      <c r="B27" s="4"/>
      <c r="C27" s="4"/>
      <c r="D27" s="4"/>
      <c r="E27" s="4"/>
    </row>
  </sheetData>
  <conditionalFormatting sqref="B7:C26">
    <cfRule type="top10" dxfId="36" priority="9" rank="1"/>
  </conditionalFormatting>
  <conditionalFormatting sqref="B7:B26">
    <cfRule type="top10" dxfId="35" priority="8" rank="1"/>
  </conditionalFormatting>
  <conditionalFormatting sqref="C7:C26">
    <cfRule type="top10" dxfId="34" priority="7" rank="1"/>
  </conditionalFormatting>
  <conditionalFormatting sqref="D7:D26">
    <cfRule type="top10" dxfId="33" priority="3" rank="1"/>
    <cfRule type="top10" dxfId="32" priority="6" rank="1"/>
  </conditionalFormatting>
  <conditionalFormatting sqref="E7:E26">
    <cfRule type="top10" dxfId="31" priority="4" rank="1"/>
    <cfRule type="top10" priority="5" rank="1"/>
  </conditionalFormatting>
  <conditionalFormatting sqref="C7:C2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{644E223B-E6D1-4AAC-8B43-4FA102AEB066}</x14:id>
        </ext>
      </extLst>
    </cfRule>
    <cfRule type="top10" dxfId="30" priority="2" percent="1" rank="10"/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4E223B-E6D1-4AAC-8B43-4FA102AEB0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C7:C22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8"/>
  <sheetViews>
    <sheetView workbookViewId="0">
      <selection activeCell="K20" sqref="K20"/>
    </sheetView>
  </sheetViews>
  <sheetFormatPr defaultRowHeight="15" x14ac:dyDescent="0.25"/>
  <cols>
    <col min="1" max="1" width="9.140625" style="66"/>
    <col min="2" max="2" width="17.42578125" style="66" customWidth="1"/>
    <col min="3" max="4" width="9.140625" style="66"/>
    <col min="5" max="5" width="16.5703125" style="66" bestFit="1" customWidth="1"/>
    <col min="6" max="6" width="9.140625" style="66"/>
    <col min="7" max="7" width="8.85546875" style="66" customWidth="1"/>
    <col min="8" max="8" width="16.5703125" style="66" bestFit="1" customWidth="1"/>
    <col min="9" max="10" width="9.140625" style="66"/>
    <col min="11" max="11" width="16.28515625" style="66" bestFit="1" customWidth="1"/>
    <col min="12" max="13" width="9.140625" style="66"/>
    <col min="14" max="14" width="16.140625" style="66" bestFit="1" customWidth="1"/>
    <col min="15" max="16" width="9.140625" style="66"/>
    <col min="17" max="17" width="15.42578125" style="66" bestFit="1" customWidth="1"/>
    <col min="18" max="19" width="9.140625" style="66"/>
    <col min="20" max="20" width="15.140625" style="66" bestFit="1" customWidth="1"/>
    <col min="21" max="22" width="9.140625" style="66"/>
    <col min="23" max="23" width="16.7109375" style="66" customWidth="1"/>
    <col min="24" max="25" width="9.140625" style="66"/>
    <col min="26" max="26" width="16.140625" style="66" bestFit="1" customWidth="1"/>
    <col min="27" max="28" width="9.140625" style="66"/>
    <col min="29" max="29" width="16.28515625" style="66" bestFit="1" customWidth="1"/>
    <col min="30" max="31" width="9.140625" style="66"/>
    <col min="32" max="32" width="15.140625" style="66" bestFit="1" customWidth="1"/>
    <col min="33" max="34" width="9.140625" style="66"/>
    <col min="35" max="35" width="16.7109375" style="66" customWidth="1"/>
    <col min="36" max="37" width="9.140625" style="66"/>
    <col min="38" max="38" width="16.7109375" style="66" customWidth="1"/>
    <col min="39" max="40" width="9.140625" style="66"/>
    <col min="41" max="41" width="16.5703125" style="66" bestFit="1" customWidth="1"/>
    <col min="42" max="43" width="9.140625" style="66"/>
    <col min="44" max="44" width="16.5703125" style="66" bestFit="1" customWidth="1"/>
    <col min="45" max="46" width="9.140625" style="66"/>
    <col min="47" max="47" width="16.28515625" style="66" bestFit="1" customWidth="1"/>
    <col min="48" max="49" width="9.140625" style="66"/>
    <col min="50" max="50" width="11.140625" style="66" bestFit="1" customWidth="1"/>
    <col min="51" max="52" width="9.140625" style="66"/>
    <col min="53" max="53" width="11.140625" style="66" bestFit="1" customWidth="1"/>
    <col min="54" max="55" width="9.140625" style="66"/>
    <col min="56" max="56" width="11.140625" style="66" bestFit="1" customWidth="1"/>
    <col min="57" max="58" width="9.140625" style="66"/>
    <col min="59" max="59" width="11.140625" style="66" bestFit="1" customWidth="1"/>
    <col min="60" max="16384" width="9.140625" style="66"/>
  </cols>
  <sheetData>
    <row r="1" spans="1:60" x14ac:dyDescent="0.25">
      <c r="A1" s="66" t="s">
        <v>295</v>
      </c>
      <c r="B1" s="22">
        <f>Totals!B1</f>
        <v>21</v>
      </c>
    </row>
    <row r="2" spans="1:60" x14ac:dyDescent="0.25">
      <c r="A2" s="66" t="s">
        <v>292</v>
      </c>
      <c r="B2" s="3" t="str">
        <f>INDEX(Results!$G$4:$AZ$6,1,MATCH($B$1,Results!$G$5:$AZ$5,0))</f>
        <v>AT&amp;T Byron Nelson ChampionshipFour Seasons Resort and Club Dallas at Las Colinas</v>
      </c>
    </row>
    <row r="3" spans="1:60" x14ac:dyDescent="0.25">
      <c r="A3" s="66" t="s">
        <v>296</v>
      </c>
      <c r="B3" s="5">
        <f>INDEX(Results!$G$4:$AZ$6,3,MATCH($B$1,Results!$G$5:$AZ$5,0))</f>
        <v>42152</v>
      </c>
    </row>
    <row r="4" spans="1:60" x14ac:dyDescent="0.25">
      <c r="A4" s="66" t="str">
        <f>Results!F3</f>
        <v>Is a Major</v>
      </c>
      <c r="B4" s="6">
        <f>INDEX(Results!$G$3:$AZ$6,1,MATCH($B$1,Results!$G$5:$AZ$5,0))</f>
        <v>0</v>
      </c>
    </row>
    <row r="5" spans="1:60" x14ac:dyDescent="0.25">
      <c r="A5" s="66" t="s">
        <v>377</v>
      </c>
      <c r="D5" s="66" t="s">
        <v>378</v>
      </c>
      <c r="G5" s="66" t="s">
        <v>379</v>
      </c>
      <c r="J5" s="66" t="s">
        <v>388</v>
      </c>
      <c r="M5" s="66" t="s">
        <v>380</v>
      </c>
      <c r="P5" s="66" t="s">
        <v>381</v>
      </c>
      <c r="S5" s="66" t="s">
        <v>382</v>
      </c>
      <c r="V5" s="66" t="s">
        <v>383</v>
      </c>
      <c r="Y5" s="66" t="s">
        <v>384</v>
      </c>
      <c r="AB5" s="66" t="s">
        <v>385</v>
      </c>
      <c r="AE5" s="66" t="s">
        <v>386</v>
      </c>
      <c r="AH5" s="66" t="s">
        <v>387</v>
      </c>
      <c r="AK5" s="66" t="s">
        <v>389</v>
      </c>
      <c r="AN5" s="66" t="s">
        <v>390</v>
      </c>
      <c r="AQ5" s="66" t="s">
        <v>376</v>
      </c>
      <c r="AT5" s="66" t="s">
        <v>375</v>
      </c>
    </row>
    <row r="6" spans="1:60" x14ac:dyDescent="0.25">
      <c r="A6" s="33" t="s">
        <v>333</v>
      </c>
      <c r="D6" s="33" t="s">
        <v>304</v>
      </c>
      <c r="G6" s="33" t="s">
        <v>298</v>
      </c>
      <c r="J6" s="33" t="s">
        <v>299</v>
      </c>
      <c r="M6" s="33" t="s">
        <v>300</v>
      </c>
      <c r="P6" s="33" t="s">
        <v>301</v>
      </c>
      <c r="S6" s="33" t="s">
        <v>302</v>
      </c>
      <c r="V6" s="33" t="s">
        <v>334</v>
      </c>
      <c r="Y6" s="33" t="s">
        <v>374</v>
      </c>
      <c r="AB6" s="33" t="s">
        <v>393</v>
      </c>
      <c r="AE6" s="33" t="s">
        <v>303</v>
      </c>
      <c r="AH6" s="33" t="s">
        <v>320</v>
      </c>
      <c r="AK6" s="33" t="s">
        <v>391</v>
      </c>
      <c r="AN6" s="85" t="s">
        <v>392</v>
      </c>
      <c r="AQ6" s="33" t="s">
        <v>305</v>
      </c>
      <c r="AT6" s="33" t="s">
        <v>337</v>
      </c>
      <c r="AW6" s="33"/>
      <c r="AZ6" s="33"/>
      <c r="BC6" s="33"/>
      <c r="BF6" s="33"/>
    </row>
    <row r="7" spans="1:60" x14ac:dyDescent="0.25">
      <c r="A7" s="33">
        <f>INDEX(Results!$A$7:$A$107,MATCH(TeamsRev!B7,Results!$B$7:$B$107,0))</f>
        <v>3</v>
      </c>
      <c r="B7" s="67" t="s">
        <v>369</v>
      </c>
      <c r="C7" s="66">
        <f>INDEX(Results!$A$7:$AZ$107,MATCH(A7,Results!$A$7:$A$107,0),MATCH($B$1,Results!$A$5:$AZ$5,0))-INDEX(Results!$A$7:$AZ$107,MATCH(A7,Results!$A$7:$A$107,0),MATCH($B$1,Results!$A$5:$AZ$5,0)-1)</f>
        <v>0</v>
      </c>
      <c r="D7" s="33">
        <f>INDEX(Results!$A$7:$A$107,MATCH(TeamsRev!E7,Results!$B$7:$B$107,0))</f>
        <v>4</v>
      </c>
      <c r="E7" s="68" t="s">
        <v>58</v>
      </c>
      <c r="F7" s="66">
        <f>INDEX(Results!$A$7:$AZ$107,MATCH(D7,Results!$A$7:$A$107,0),MATCH($B$1,Results!$A$5:$AZ$5,0))-INDEX(Results!$A$7:$AZ$107,MATCH(D7,Results!$A$7:$A$107,0),MATCH($B$1,Results!$A$5:$AZ$5,0)-1)</f>
        <v>0</v>
      </c>
      <c r="G7" s="33">
        <f>INDEX(Results!$A$7:$A$107,MATCH(TeamsRev!H7,Results!$B$7:$B$107,0))</f>
        <v>1</v>
      </c>
      <c r="H7" s="70" t="s">
        <v>11</v>
      </c>
      <c r="I7" s="66">
        <f>INDEX(Results!$A$7:$AZ$107,MATCH(G7,Results!$A$7:$A$107,0),MATCH($B$1,Results!$A$5:$AZ$5,0))-INDEX(Results!$A$7:$AZ$107,MATCH(G7,Results!$A$7:$A$107,0),MATCH($B$1,Results!$A$5:$AZ$5,0)-1)</f>
        <v>45085</v>
      </c>
      <c r="J7" s="33">
        <f>INDEX(Results!$A$7:$A$107,MATCH(TeamsRev!K7,Results!$B$7:$B$107,0))</f>
        <v>1</v>
      </c>
      <c r="K7" s="71" t="s">
        <v>11</v>
      </c>
      <c r="L7" s="66">
        <f>INDEX(Results!$A$7:$AZ$107,MATCH(J7,Results!$A$7:$A$107,0),MATCH($B$1,Results!$A$5:$AZ$5,0))-INDEX(Results!$A$7:$AZ$107,MATCH(J7,Results!$A$7:$A$107,0),MATCH($B$1,Results!$A$5:$AZ$5,0)-1)</f>
        <v>45085</v>
      </c>
      <c r="M7" s="33">
        <f>INDEX(Results!$A$7:$A$107,MATCH(TeamsRev!N7,Results!$B$7:$B$107,0))</f>
        <v>3</v>
      </c>
      <c r="N7" s="72" t="s">
        <v>47</v>
      </c>
      <c r="O7" s="66">
        <f>INDEX(Results!$A$7:$AZ$107,MATCH(M7,Results!$A$7:$A$107,0),MATCH($B$1,Results!$A$5:$AZ$5,0))-INDEX(Results!$A$7:$AZ$107,MATCH(M7,Results!$A$7:$A$107,0),MATCH($B$1,Results!$A$5:$AZ$5,0)-1)</f>
        <v>0</v>
      </c>
      <c r="P7" s="33">
        <f>INDEX(Results!$A$7:$A$107,MATCH(TeamsRev!Q7,Results!$B$7:$B$107,0))</f>
        <v>3</v>
      </c>
      <c r="Q7" s="73" t="s">
        <v>47</v>
      </c>
      <c r="R7" s="66">
        <f>INDEX(Results!$A$7:$AZ$107,MATCH(P7,Results!$A$7:$A$107,0),MATCH($B$1,Results!$A$5:$AZ$5,0))-INDEX(Results!$A$7:$AZ$107,MATCH(P7,Results!$A$7:$A$107,0),MATCH($B$1,Results!$A$5:$AZ$5,0)-1)</f>
        <v>0</v>
      </c>
      <c r="S7" s="33">
        <f>INDEX(Results!$A$7:$A$107,MATCH(TeamsRev!T7,Results!$B$7:$B$107,0))</f>
        <v>4</v>
      </c>
      <c r="T7" s="74" t="s">
        <v>58</v>
      </c>
      <c r="U7" s="66">
        <f>INDEX(Results!$A$7:$AZ$107,MATCH(S7,Results!$A$7:$A$107,0),MATCH($B$1,Results!$A$5:$AZ$5,0))-INDEX(Results!$A$7:$AZ$107,MATCH(S7,Results!$A$7:$A$107,0),MATCH($B$1,Results!$A$5:$AZ$5,0)-1)</f>
        <v>0</v>
      </c>
      <c r="V7" s="33">
        <f>INDEX(Results!$A$7:$A$107,MATCH(TeamsRev!W7,Results!$B$7:$B$107,0))</f>
        <v>3</v>
      </c>
      <c r="W7" s="75" t="s">
        <v>47</v>
      </c>
      <c r="X7" s="66">
        <f>INDEX(Results!$A$7:$AZ$107,MATCH(V7,Results!$A$7:$A$107,0),MATCH($B$1,Results!$A$5:$AZ$5,0))-INDEX(Results!$A$7:$AZ$107,MATCH(V7,Results!$A$7:$A$107,0),MATCH($B$1,Results!$A$5:$AZ$5,0)-1)</f>
        <v>0</v>
      </c>
      <c r="Y7" s="33">
        <f>INDEX(Results!$A$7:$A$107,MATCH(TeamsRev!Z7,Results!$B$7:$B$107,0))</f>
        <v>3</v>
      </c>
      <c r="Z7" s="76" t="s">
        <v>47</v>
      </c>
      <c r="AA7" s="66">
        <f>INDEX(Results!$A$7:$AZ$107,MATCH(Y7,Results!$A$7:$A$107,0),MATCH($B$1,Results!$A$5:$AZ$5,0))-INDEX(Results!$A$7:$AZ$107,MATCH(Y7,Results!$A$7:$A$107,0),MATCH($B$1,Results!$A$5:$AZ$5,0)-1)</f>
        <v>0</v>
      </c>
      <c r="AB7" s="33" t="e">
        <f>INDEX(Results!$A$7:$A$107,MATCH(TeamsRev!AC7,Results!$B$7:$B$107,0))</f>
        <v>#N/A</v>
      </c>
      <c r="AC7" s="89"/>
      <c r="AD7" s="66" t="e">
        <f>INDEX(Results!$A$7:$AZ$107,MATCH(AB7,Results!$A$7:$A$107,0),MATCH($B$1,Results!$A$5:$AZ$5,0))-INDEX(Results!$A$7:$AZ$107,MATCH(AB7,Results!$A$7:$A$107,0),MATCH($B$1,Results!$A$5:$AZ$5,0)-1)</f>
        <v>#N/A</v>
      </c>
      <c r="AE7" s="33">
        <f>INDEX(Results!$A$7:$A$107,MATCH(TeamsRev!AF7,Results!$B$7:$B$107,0))</f>
        <v>12</v>
      </c>
      <c r="AF7" s="77" t="s">
        <v>82</v>
      </c>
      <c r="AG7" s="66">
        <f>INDEX(Results!$A$7:$AZ$107,MATCH(AE7,Results!$A$7:$A$107,0),MATCH($B$1,Results!$A$5:$AZ$5,0))-INDEX(Results!$A$7:$AZ$107,MATCH(AE7,Results!$A$7:$A$107,0),MATCH($B$1,Results!$A$5:$AZ$5,0)-1)</f>
        <v>0</v>
      </c>
      <c r="AH7" s="33">
        <f>INDEX(Results!$A$7:$A$107,MATCH(TeamsRev!AI7,Results!$B$7:$B$107,0))</f>
        <v>4</v>
      </c>
      <c r="AI7" s="77" t="s">
        <v>58</v>
      </c>
      <c r="AJ7" s="66">
        <f>INDEX(Results!$A$7:$AZ$107,MATCH(AH7,Results!$A$7:$A$107,0),MATCH($B$1,Results!$A$5:$AZ$5,0))-INDEX(Results!$A$7:$AZ$107,MATCH(AH7,Results!$A$7:$A$107,0),MATCH($B$1,Results!$A$5:$AZ$5,0)-1)</f>
        <v>0</v>
      </c>
      <c r="AK7" s="33">
        <f>INDEX(Results!$A$7:$A$107,MATCH(TeamsRev!AL7,Results!$B$7:$B$107,0))</f>
        <v>1</v>
      </c>
      <c r="AL7" s="80" t="s">
        <v>11</v>
      </c>
      <c r="AM7" s="66">
        <f>INDEX(Results!$A$7:$AZ$107,MATCH(AK7,Results!$A$7:$A$107,0),MATCH($B$1,Results!$A$5:$AZ$5,0))-INDEX(Results!$A$7:$AZ$107,MATCH(AK7,Results!$A$7:$A$107,0),MATCH($B$1,Results!$A$5:$AZ$5,0)-1)</f>
        <v>45085</v>
      </c>
      <c r="AN7" s="33">
        <f>INDEX(Results!$A$7:$A$107,MATCH(TeamsRev!AO7,Results!$B$7:$B$107,0))</f>
        <v>3</v>
      </c>
      <c r="AO7" s="84" t="s">
        <v>369</v>
      </c>
      <c r="AP7" s="66">
        <f>INDEX(Results!$A$7:$AZ$107,MATCH(AN7,Results!$A$7:$A$107,0),MATCH($B$1,Results!$A$5:$AZ$5,0))-INDEX(Results!$A$7:$AZ$107,MATCH(AN7,Results!$A$7:$A$107,0),MATCH($B$1,Results!$A$5:$AZ$5,0)-1)</f>
        <v>0</v>
      </c>
      <c r="AQ7" s="33">
        <f>INDEX(Results!$A$7:$A$107,MATCH(TeamsRev!AR7,Results!$B$7:$B$107,0))</f>
        <v>3</v>
      </c>
      <c r="AR7" s="82" t="s">
        <v>47</v>
      </c>
      <c r="AS7" s="66">
        <f>INDEX(Results!$A$7:$AZ$107,MATCH(AQ7,Results!$A$7:$A$107,0),MATCH($B$1,Results!$A$5:$AZ$5,0))-INDEX(Results!$A$7:$AZ$107,MATCH(AQ7,Results!$A$7:$A$107,0),MATCH($B$1,Results!$A$5:$AZ$5,0)-1)</f>
        <v>0</v>
      </c>
      <c r="AT7" s="33">
        <f>INDEX(Results!$A$7:$A$107,MATCH(TeamsRev!AU7,Results!$B$7:$B$107,0))</f>
        <v>3</v>
      </c>
      <c r="AU7" s="83" t="s">
        <v>47</v>
      </c>
      <c r="AV7" s="66">
        <f>INDEX(Results!$A$7:$AZ$107,MATCH(AT7,Results!$A$7:$A$107,0),MATCH($B$1,Results!$A$5:$AZ$5,0))-INDEX(Results!$A$7:$AZ$107,MATCH(AT7,Results!$A$7:$A$107,0),MATCH($B$1,Results!$A$5:$AZ$5,0)-1)</f>
        <v>0</v>
      </c>
      <c r="AW7" s="33">
        <v>0</v>
      </c>
      <c r="AX7" s="66" t="str">
        <f>VLOOKUP(AW7,Results!$A$7:$B$107,2,FALSE)</f>
        <v>Not A Player</v>
      </c>
      <c r="AY7" s="66">
        <f>INDEX(Results!$A$7:$AZ$107,MATCH(AW7,Results!$A$7:$A$107,0),MATCH($B$1,Results!$A$5:$AZ$5,0))-INDEX(Results!$A$7:$AZ$107,MATCH(AW7,Results!$A$7:$A$107,0),MATCH($B$1,Results!$A$5:$AZ$5,0)-1)</f>
        <v>0</v>
      </c>
      <c r="AZ7" s="33">
        <v>0</v>
      </c>
      <c r="BA7" s="66" t="str">
        <f>VLOOKUP(AZ7,Results!$A$7:$B$107,2,FALSE)</f>
        <v>Not A Player</v>
      </c>
      <c r="BB7" s="66">
        <f>INDEX(Results!$A$7:$AZ$107,MATCH(AZ7,Results!$A$7:$A$107,0),MATCH($B$1,Results!$A$5:$AZ$5,0))-INDEX(Results!$A$7:$AZ$107,MATCH(AZ7,Results!$A$7:$A$107,0),MATCH($B$1,Results!$A$5:$AZ$5,0)-1)</f>
        <v>0</v>
      </c>
      <c r="BC7" s="33">
        <v>0</v>
      </c>
      <c r="BD7" s="66" t="str">
        <f>VLOOKUP(BC7,Results!$A$7:$B$107,2,FALSE)</f>
        <v>Not A Player</v>
      </c>
      <c r="BE7" s="66">
        <f>INDEX(Results!$A$7:$AZ$107,MATCH(BC7,Results!$A$7:$A$107,0),MATCH($B$1,Results!$A$5:$AZ$5,0))-INDEX(Results!$A$7:$AZ$107,MATCH(BC7,Results!$A$7:$A$107,0),MATCH($B$1,Results!$A$5:$AZ$5,0)-1)</f>
        <v>0</v>
      </c>
      <c r="BF7" s="33">
        <v>0</v>
      </c>
      <c r="BG7" s="66" t="str">
        <f>VLOOKUP(BF7,Results!$A$7:$B$107,2,FALSE)</f>
        <v>Not A Player</v>
      </c>
      <c r="BH7" s="66">
        <f>INDEX(Results!$A$7:$AZ$107,MATCH(BF7,Results!$A$7:$A$107,0),MATCH($B$1,Results!$A$5:$AZ$5,0))-INDEX(Results!$A$7:$AZ$107,MATCH(BF7,Results!$A$7:$A$107,0),MATCH($B$1,Results!$A$5:$AZ$5,0)-1)</f>
        <v>0</v>
      </c>
    </row>
    <row r="8" spans="1:60" x14ac:dyDescent="0.25">
      <c r="A8" s="33">
        <f>INDEX(Results!$A$7:$A$107,MATCH(TeamsRev!B8,Results!$B$7:$B$107,0))</f>
        <v>10</v>
      </c>
      <c r="B8" s="67" t="s">
        <v>28</v>
      </c>
      <c r="C8" s="66">
        <f>INDEX(Results!$A$7:$AZ$107,MATCH(A8,Results!$A$7:$A$107,0),MATCH($B$1,Results!$A$5:$AZ$5,0))-INDEX(Results!$A$7:$AZ$107,MATCH(A8,Results!$A$7:$A$107,0),MATCH($B$1,Results!$A$5:$AZ$5,0)-1)</f>
        <v>27690</v>
      </c>
      <c r="D8" s="33">
        <f>INDEX(Results!$A$7:$A$107,MATCH(TeamsRev!E8,Results!$B$7:$B$107,0))</f>
        <v>19</v>
      </c>
      <c r="E8" s="68" t="s">
        <v>60</v>
      </c>
      <c r="F8" s="66">
        <f>INDEX(Results!$A$7:$AZ$107,MATCH(D8,Results!$A$7:$A$107,0),MATCH($B$1,Results!$A$5:$AZ$5,0))-INDEX(Results!$A$7:$AZ$107,MATCH(D8,Results!$A$7:$A$107,0),MATCH($B$1,Results!$A$5:$AZ$5,0)-1)</f>
        <v>0</v>
      </c>
      <c r="G8" s="33">
        <f>INDEX(Results!$A$7:$A$107,MATCH(TeamsRev!H8,Results!$B$7:$B$107,0))</f>
        <v>10</v>
      </c>
      <c r="H8" s="70" t="s">
        <v>28</v>
      </c>
      <c r="I8" s="66">
        <f>INDEX(Results!$A$7:$AZ$107,MATCH(G8,Results!$A$7:$A$107,0),MATCH($B$1,Results!$A$5:$AZ$5,0))-INDEX(Results!$A$7:$AZ$107,MATCH(G8,Results!$A$7:$A$107,0),MATCH($B$1,Results!$A$5:$AZ$5,0)-1)</f>
        <v>27690</v>
      </c>
      <c r="J8" s="33">
        <f>INDEX(Results!$A$7:$A$107,MATCH(TeamsRev!K8,Results!$B$7:$B$107,0))</f>
        <v>19</v>
      </c>
      <c r="K8" s="71" t="s">
        <v>60</v>
      </c>
      <c r="L8" s="66">
        <f>INDEX(Results!$A$7:$AZ$107,MATCH(J8,Results!$A$7:$A$107,0),MATCH($B$1,Results!$A$5:$AZ$5,0))-INDEX(Results!$A$7:$AZ$107,MATCH(J8,Results!$A$7:$A$107,0),MATCH($B$1,Results!$A$5:$AZ$5,0)-1)</f>
        <v>0</v>
      </c>
      <c r="M8" s="33">
        <f>INDEX(Results!$A$7:$A$107,MATCH(TeamsRev!N8,Results!$B$7:$B$107,0))</f>
        <v>9</v>
      </c>
      <c r="N8" s="72" t="s">
        <v>194</v>
      </c>
      <c r="O8" s="66">
        <f>INDEX(Results!$A$7:$AZ$107,MATCH(M8,Results!$A$7:$A$107,0),MATCH($B$1,Results!$A$5:$AZ$5,0))-INDEX(Results!$A$7:$AZ$107,MATCH(M8,Results!$A$7:$A$107,0),MATCH($B$1,Results!$A$5:$AZ$5,0)-1)</f>
        <v>0</v>
      </c>
      <c r="P8" s="33">
        <f>INDEX(Results!$A$7:$A$107,MATCH(TeamsRev!Q8,Results!$B$7:$B$107,0))</f>
        <v>9</v>
      </c>
      <c r="Q8" s="73" t="s">
        <v>194</v>
      </c>
      <c r="R8" s="66">
        <f>INDEX(Results!$A$7:$AZ$107,MATCH(P8,Results!$A$7:$A$107,0),MATCH($B$1,Results!$A$5:$AZ$5,0))-INDEX(Results!$A$7:$AZ$107,MATCH(P8,Results!$A$7:$A$107,0),MATCH($B$1,Results!$A$5:$AZ$5,0)-1)</f>
        <v>0</v>
      </c>
      <c r="S8" s="33">
        <f>INDEX(Results!$A$7:$A$107,MATCH(TeamsRev!T8,Results!$B$7:$B$107,0))</f>
        <v>9</v>
      </c>
      <c r="T8" s="74" t="s">
        <v>194</v>
      </c>
      <c r="U8" s="66">
        <f>INDEX(Results!$A$7:$AZ$107,MATCH(S8,Results!$A$7:$A$107,0),MATCH($B$1,Results!$A$5:$AZ$5,0))-INDEX(Results!$A$7:$AZ$107,MATCH(S8,Results!$A$7:$A$107,0),MATCH($B$1,Results!$A$5:$AZ$5,0)-1)</f>
        <v>0</v>
      </c>
      <c r="V8" s="33">
        <f>INDEX(Results!$A$7:$A$107,MATCH(TeamsRev!W8,Results!$B$7:$B$107,0))</f>
        <v>10</v>
      </c>
      <c r="W8" s="75" t="s">
        <v>28</v>
      </c>
      <c r="X8" s="66">
        <f>INDEX(Results!$A$7:$AZ$107,MATCH(V8,Results!$A$7:$A$107,0),MATCH($B$1,Results!$A$5:$AZ$5,0))-INDEX(Results!$A$7:$AZ$107,MATCH(V8,Results!$A$7:$A$107,0),MATCH($B$1,Results!$A$5:$AZ$5,0)-1)</f>
        <v>27690</v>
      </c>
      <c r="Y8" s="33">
        <f>INDEX(Results!$A$7:$A$107,MATCH(TeamsRev!Z8,Results!$B$7:$B$107,0))</f>
        <v>10</v>
      </c>
      <c r="Z8" s="76" t="s">
        <v>28</v>
      </c>
      <c r="AA8" s="66">
        <f>INDEX(Results!$A$7:$AZ$107,MATCH(Y8,Results!$A$7:$A$107,0),MATCH($B$1,Results!$A$5:$AZ$5,0))-INDEX(Results!$A$7:$AZ$107,MATCH(Y8,Results!$A$7:$A$107,0),MATCH($B$1,Results!$A$5:$AZ$5,0)-1)</f>
        <v>27690</v>
      </c>
      <c r="AB8" s="33" t="e">
        <f>INDEX(Results!$A$7:$A$107,MATCH(TeamsRev!AC8,Results!$B$7:$B$107,0))</f>
        <v>#N/A</v>
      </c>
      <c r="AC8" s="89"/>
      <c r="AD8" s="66" t="e">
        <f>INDEX(Results!$A$7:$AZ$107,MATCH(AB8,Results!$A$7:$A$107,0),MATCH($B$1,Results!$A$5:$AZ$5,0))-INDEX(Results!$A$7:$AZ$107,MATCH(AB8,Results!$A$7:$A$107,0),MATCH($B$1,Results!$A$5:$AZ$5,0)-1)</f>
        <v>#N/A</v>
      </c>
      <c r="AE8" s="33">
        <f>INDEX(Results!$A$7:$A$107,MATCH(TeamsRev!AF8,Results!$B$7:$B$107,0))</f>
        <v>19</v>
      </c>
      <c r="AF8" s="77" t="s">
        <v>60</v>
      </c>
      <c r="AG8" s="66">
        <f>INDEX(Results!$A$7:$AZ$107,MATCH(AE8,Results!$A$7:$A$107,0),MATCH($B$1,Results!$A$5:$AZ$5,0))-INDEX(Results!$A$7:$AZ$107,MATCH(AE8,Results!$A$7:$A$107,0),MATCH($B$1,Results!$A$5:$AZ$5,0)-1)</f>
        <v>0</v>
      </c>
      <c r="AH8" s="33">
        <f>INDEX(Results!$A$7:$A$107,MATCH(TeamsRev!AI8,Results!$B$7:$B$107,0))</f>
        <v>19</v>
      </c>
      <c r="AI8" s="77" t="s">
        <v>60</v>
      </c>
      <c r="AJ8" s="66">
        <f>INDEX(Results!$A$7:$AZ$107,MATCH(AH8,Results!$A$7:$A$107,0),MATCH($B$1,Results!$A$5:$AZ$5,0))-INDEX(Results!$A$7:$AZ$107,MATCH(AH8,Results!$A$7:$A$107,0),MATCH($B$1,Results!$A$5:$AZ$5,0)-1)</f>
        <v>0</v>
      </c>
      <c r="AK8" s="33">
        <f>INDEX(Results!$A$7:$A$107,MATCH(TeamsRev!AL8,Results!$B$7:$B$107,0))</f>
        <v>9</v>
      </c>
      <c r="AL8" s="80" t="s">
        <v>194</v>
      </c>
      <c r="AM8" s="66">
        <f>INDEX(Results!$A$7:$AZ$107,MATCH(AK8,Results!$A$7:$A$107,0),MATCH($B$1,Results!$A$5:$AZ$5,0))-INDEX(Results!$A$7:$AZ$107,MATCH(AK8,Results!$A$7:$A$107,0),MATCH($B$1,Results!$A$5:$AZ$5,0)-1)</f>
        <v>0</v>
      </c>
      <c r="AN8" s="33">
        <f>INDEX(Results!$A$7:$A$107,MATCH(TeamsRev!AO8,Results!$B$7:$B$107,0))</f>
        <v>19</v>
      </c>
      <c r="AO8" s="84" t="s">
        <v>60</v>
      </c>
      <c r="AP8" s="66">
        <f>INDEX(Results!$A$7:$AZ$107,MATCH(AN8,Results!$A$7:$A$107,0),MATCH($B$1,Results!$A$5:$AZ$5,0))-INDEX(Results!$A$7:$AZ$107,MATCH(AN8,Results!$A$7:$A$107,0),MATCH($B$1,Results!$A$5:$AZ$5,0)-1)</f>
        <v>0</v>
      </c>
      <c r="AQ8" s="33">
        <f>INDEX(Results!$A$7:$A$107,MATCH(TeamsRev!AR8,Results!$B$7:$B$107,0))</f>
        <v>10</v>
      </c>
      <c r="AR8" s="82" t="s">
        <v>28</v>
      </c>
      <c r="AS8" s="66">
        <f>INDEX(Results!$A$7:$AZ$107,MATCH(AQ8,Results!$A$7:$A$107,0),MATCH($B$1,Results!$A$5:$AZ$5,0))-INDEX(Results!$A$7:$AZ$107,MATCH(AQ8,Results!$A$7:$A$107,0),MATCH($B$1,Results!$A$5:$AZ$5,0)-1)</f>
        <v>27690</v>
      </c>
      <c r="AT8" s="33">
        <f>INDEX(Results!$A$7:$A$107,MATCH(TeamsRev!AU8,Results!$B$7:$B$107,0))</f>
        <v>10</v>
      </c>
      <c r="AU8" s="83" t="s">
        <v>28</v>
      </c>
      <c r="AV8" s="66">
        <f>INDEX(Results!$A$7:$AZ$107,MATCH(AT8,Results!$A$7:$A$107,0),MATCH($B$1,Results!$A$5:$AZ$5,0))-INDEX(Results!$A$7:$AZ$107,MATCH(AT8,Results!$A$7:$A$107,0),MATCH($B$1,Results!$A$5:$AZ$5,0)-1)</f>
        <v>27690</v>
      </c>
      <c r="AW8" s="33">
        <v>0</v>
      </c>
      <c r="AX8" s="66" t="str">
        <f>VLOOKUP(AW8,Results!$A$7:$B$107,2,FALSE)</f>
        <v>Not A Player</v>
      </c>
      <c r="AY8" s="66">
        <f>INDEX(Results!$A$7:$AZ$107,MATCH(AW8,Results!$A$7:$A$107,0),MATCH($B$1,Results!$A$5:$AZ$5,0))-INDEX(Results!$A$7:$AZ$107,MATCH(AW8,Results!$A$7:$A$107,0),MATCH($B$1,Results!$A$5:$AZ$5,0)-1)</f>
        <v>0</v>
      </c>
      <c r="AZ8" s="33">
        <v>0</v>
      </c>
      <c r="BA8" s="66" t="str">
        <f>VLOOKUP(AZ8,Results!$A$7:$B$107,2,FALSE)</f>
        <v>Not A Player</v>
      </c>
      <c r="BB8" s="66">
        <f>INDEX(Results!$A$7:$AZ$107,MATCH(AZ8,Results!$A$7:$A$107,0),MATCH($B$1,Results!$A$5:$AZ$5,0))-INDEX(Results!$A$7:$AZ$107,MATCH(AZ8,Results!$A$7:$A$107,0),MATCH($B$1,Results!$A$5:$AZ$5,0)-1)</f>
        <v>0</v>
      </c>
      <c r="BC8" s="33">
        <v>0</v>
      </c>
      <c r="BD8" s="66" t="str">
        <f>VLOOKUP(BC8,Results!$A$7:$B$107,2,FALSE)</f>
        <v>Not A Player</v>
      </c>
      <c r="BE8" s="66">
        <f>INDEX(Results!$A$7:$AZ$107,MATCH(BC8,Results!$A$7:$A$107,0),MATCH($B$1,Results!$A$5:$AZ$5,0))-INDEX(Results!$A$7:$AZ$107,MATCH(BC8,Results!$A$7:$A$107,0),MATCH($B$1,Results!$A$5:$AZ$5,0)-1)</f>
        <v>0</v>
      </c>
      <c r="BF8" s="33">
        <v>0</v>
      </c>
      <c r="BG8" s="66" t="str">
        <f>VLOOKUP(BF8,Results!$A$7:$B$107,2,FALSE)</f>
        <v>Not A Player</v>
      </c>
      <c r="BH8" s="66">
        <f>INDEX(Results!$A$7:$AZ$107,MATCH(BF8,Results!$A$7:$A$107,0),MATCH($B$1,Results!$A$5:$AZ$5,0))-INDEX(Results!$A$7:$AZ$107,MATCH(BF8,Results!$A$7:$A$107,0),MATCH($B$1,Results!$A$5:$AZ$5,0)-1)</f>
        <v>0</v>
      </c>
    </row>
    <row r="9" spans="1:60" x14ac:dyDescent="0.25">
      <c r="A9" s="33">
        <f>INDEX(Results!$A$7:$A$107,MATCH(TeamsRev!B9,Results!$B$7:$B$107,0))</f>
        <v>2</v>
      </c>
      <c r="B9" s="67" t="s">
        <v>5</v>
      </c>
      <c r="C9" s="66">
        <f>INDEX(Results!$A$7:$AZ$107,MATCH(A9,Results!$A$7:$A$107,0),MATCH($B$1,Results!$A$5:$AZ$5,0))-INDEX(Results!$A$7:$AZ$107,MATCH(A9,Results!$A$7:$A$107,0),MATCH($B$1,Results!$A$5:$AZ$5,0)-1)</f>
        <v>530133</v>
      </c>
      <c r="D9" s="33">
        <f>INDEX(Results!$A$7:$A$107,MATCH(TeamsRev!E9,Results!$B$7:$B$107,0))</f>
        <v>2</v>
      </c>
      <c r="E9" s="68" t="s">
        <v>5</v>
      </c>
      <c r="F9" s="66">
        <f>INDEX(Results!$A$7:$AZ$107,MATCH(D9,Results!$A$7:$A$107,0),MATCH($B$1,Results!$A$5:$AZ$5,0))-INDEX(Results!$A$7:$AZ$107,MATCH(D9,Results!$A$7:$A$107,0),MATCH($B$1,Results!$A$5:$AZ$5,0)-1)</f>
        <v>530133</v>
      </c>
      <c r="G9" s="33">
        <f>INDEX(Results!$A$7:$A$107,MATCH(TeamsRev!H9,Results!$B$7:$B$107,0))</f>
        <v>28</v>
      </c>
      <c r="H9" s="70" t="s">
        <v>195</v>
      </c>
      <c r="I9" s="66">
        <f>INDEX(Results!$A$7:$AZ$107,MATCH(G9,Results!$A$7:$A$107,0),MATCH($B$1,Results!$A$5:$AZ$5,0))-INDEX(Results!$A$7:$AZ$107,MATCH(G9,Results!$A$7:$A$107,0),MATCH($B$1,Results!$A$5:$AZ$5,0)-1)</f>
        <v>27690</v>
      </c>
      <c r="J9" s="33">
        <f>INDEX(Results!$A$7:$A$107,MATCH(TeamsRev!K9,Results!$B$7:$B$107,0))</f>
        <v>13</v>
      </c>
      <c r="K9" s="71" t="s">
        <v>25</v>
      </c>
      <c r="L9" s="66">
        <f>INDEX(Results!$A$7:$AZ$107,MATCH(J9,Results!$A$7:$A$107,0),MATCH($B$1,Results!$A$5:$AZ$5,0))-INDEX(Results!$A$7:$AZ$107,MATCH(J9,Results!$A$7:$A$107,0),MATCH($B$1,Results!$A$5:$AZ$5,0)-1)</f>
        <v>0</v>
      </c>
      <c r="M9" s="33">
        <f>INDEX(Results!$A$7:$A$107,MATCH(TeamsRev!N9,Results!$B$7:$B$107,0))</f>
        <v>13</v>
      </c>
      <c r="N9" s="72" t="s">
        <v>25</v>
      </c>
      <c r="O9" s="66">
        <f>INDEX(Results!$A$7:$AZ$107,MATCH(M9,Results!$A$7:$A$107,0),MATCH($B$1,Results!$A$5:$AZ$5,0))-INDEX(Results!$A$7:$AZ$107,MATCH(M9,Results!$A$7:$A$107,0),MATCH($B$1,Results!$A$5:$AZ$5,0)-1)</f>
        <v>0</v>
      </c>
      <c r="P9" s="33">
        <f>INDEX(Results!$A$7:$A$107,MATCH(TeamsRev!Q9,Results!$B$7:$B$107,0))</f>
        <v>11</v>
      </c>
      <c r="Q9" s="73" t="s">
        <v>7</v>
      </c>
      <c r="R9" s="66">
        <f>INDEX(Results!$A$7:$AZ$107,MATCH(P9,Results!$A$7:$A$107,0),MATCH($B$1,Results!$A$5:$AZ$5,0))-INDEX(Results!$A$7:$AZ$107,MATCH(P9,Results!$A$7:$A$107,0),MATCH($B$1,Results!$A$5:$AZ$5,0)-1)</f>
        <v>0</v>
      </c>
      <c r="S9" s="33">
        <f>INDEX(Results!$A$7:$A$107,MATCH(TeamsRev!T9,Results!$B$7:$B$107,0))</f>
        <v>28</v>
      </c>
      <c r="T9" s="74" t="s">
        <v>195</v>
      </c>
      <c r="U9" s="66">
        <f>INDEX(Results!$A$7:$AZ$107,MATCH(S9,Results!$A$7:$A$107,0),MATCH($B$1,Results!$A$5:$AZ$5,0))-INDEX(Results!$A$7:$AZ$107,MATCH(S9,Results!$A$7:$A$107,0),MATCH($B$1,Results!$A$5:$AZ$5,0)-1)</f>
        <v>27690</v>
      </c>
      <c r="V9" s="33">
        <f>INDEX(Results!$A$7:$A$107,MATCH(TeamsRev!W9,Results!$B$7:$B$107,0))</f>
        <v>2</v>
      </c>
      <c r="W9" s="75" t="s">
        <v>5</v>
      </c>
      <c r="X9" s="66">
        <f>INDEX(Results!$A$7:$AZ$107,MATCH(V9,Results!$A$7:$A$107,0),MATCH($B$1,Results!$A$5:$AZ$5,0))-INDEX(Results!$A$7:$AZ$107,MATCH(V9,Results!$A$7:$A$107,0),MATCH($B$1,Results!$A$5:$AZ$5,0)-1)</f>
        <v>530133</v>
      </c>
      <c r="Y9" s="33">
        <f>INDEX(Results!$A$7:$A$107,MATCH(TeamsRev!Z9,Results!$B$7:$B$107,0))</f>
        <v>2</v>
      </c>
      <c r="Z9" s="76" t="s">
        <v>5</v>
      </c>
      <c r="AA9" s="66">
        <f>INDEX(Results!$A$7:$AZ$107,MATCH(Y9,Results!$A$7:$A$107,0),MATCH($B$1,Results!$A$5:$AZ$5,0))-INDEX(Results!$A$7:$AZ$107,MATCH(Y9,Results!$A$7:$A$107,0),MATCH($B$1,Results!$A$5:$AZ$5,0)-1)</f>
        <v>530133</v>
      </c>
      <c r="AB9" s="33" t="e">
        <f>INDEX(Results!$A$7:$A$107,MATCH(TeamsRev!AC9,Results!$B$7:$B$107,0))</f>
        <v>#N/A</v>
      </c>
      <c r="AC9" s="89"/>
      <c r="AD9" s="66" t="e">
        <f>INDEX(Results!$A$7:$AZ$107,MATCH(AB9,Results!$A$7:$A$107,0),MATCH($B$1,Results!$A$5:$AZ$5,0))-INDEX(Results!$A$7:$AZ$107,MATCH(AB9,Results!$A$7:$A$107,0),MATCH($B$1,Results!$A$5:$AZ$5,0)-1)</f>
        <v>#N/A</v>
      </c>
      <c r="AE9" s="33">
        <f>INDEX(Results!$A$7:$A$107,MATCH(TeamsRev!AF9,Results!$B$7:$B$107,0))</f>
        <v>11</v>
      </c>
      <c r="AF9" s="77" t="s">
        <v>7</v>
      </c>
      <c r="AG9" s="66">
        <f>INDEX(Results!$A$7:$AZ$107,MATCH(AE9,Results!$A$7:$A$107,0),MATCH($B$1,Results!$A$5:$AZ$5,0))-INDEX(Results!$A$7:$AZ$107,MATCH(AE9,Results!$A$7:$A$107,0),MATCH($B$1,Results!$A$5:$AZ$5,0)-1)</f>
        <v>0</v>
      </c>
      <c r="AH9" s="33">
        <f>INDEX(Results!$A$7:$A$107,MATCH(TeamsRev!AI9,Results!$B$7:$B$107,0))</f>
        <v>13</v>
      </c>
      <c r="AI9" s="77" t="s">
        <v>25</v>
      </c>
      <c r="AJ9" s="66">
        <f>INDEX(Results!$A$7:$AZ$107,MATCH(AH9,Results!$A$7:$A$107,0),MATCH($B$1,Results!$A$5:$AZ$5,0))-INDEX(Results!$A$7:$AZ$107,MATCH(AH9,Results!$A$7:$A$107,0),MATCH($B$1,Results!$A$5:$AZ$5,0)-1)</f>
        <v>0</v>
      </c>
      <c r="AK9" s="33">
        <f>INDEX(Results!$A$7:$A$107,MATCH(TeamsRev!AL9,Results!$B$7:$B$107,0))</f>
        <v>2</v>
      </c>
      <c r="AL9" s="80" t="s">
        <v>5</v>
      </c>
      <c r="AM9" s="66">
        <f>INDEX(Results!$A$7:$AZ$107,MATCH(AK9,Results!$A$7:$A$107,0),MATCH($B$1,Results!$A$5:$AZ$5,0))-INDEX(Results!$A$7:$AZ$107,MATCH(AK9,Results!$A$7:$A$107,0),MATCH($B$1,Results!$A$5:$AZ$5,0)-1)</f>
        <v>530133</v>
      </c>
      <c r="AN9" s="33">
        <f>INDEX(Results!$A$7:$A$107,MATCH(TeamsRev!AO9,Results!$B$7:$B$107,0))</f>
        <v>2</v>
      </c>
      <c r="AO9" s="84" t="s">
        <v>5</v>
      </c>
      <c r="AP9" s="66">
        <f>INDEX(Results!$A$7:$AZ$107,MATCH(AN9,Results!$A$7:$A$107,0),MATCH($B$1,Results!$A$5:$AZ$5,0))-INDEX(Results!$A$7:$AZ$107,MATCH(AN9,Results!$A$7:$A$107,0),MATCH($B$1,Results!$A$5:$AZ$5,0)-1)</f>
        <v>530133</v>
      </c>
      <c r="AQ9" s="33">
        <f>INDEX(Results!$A$7:$A$107,MATCH(TeamsRev!AR9,Results!$B$7:$B$107,0))</f>
        <v>2</v>
      </c>
      <c r="AR9" s="82" t="s">
        <v>5</v>
      </c>
      <c r="AS9" s="66">
        <f>INDEX(Results!$A$7:$AZ$107,MATCH(AQ9,Results!$A$7:$A$107,0),MATCH($B$1,Results!$A$5:$AZ$5,0))-INDEX(Results!$A$7:$AZ$107,MATCH(AQ9,Results!$A$7:$A$107,0),MATCH($B$1,Results!$A$5:$AZ$5,0)-1)</f>
        <v>530133</v>
      </c>
      <c r="AT9" s="33">
        <f>INDEX(Results!$A$7:$A$107,MATCH(TeamsRev!AU9,Results!$B$7:$B$107,0))</f>
        <v>2</v>
      </c>
      <c r="AU9" s="83" t="s">
        <v>5</v>
      </c>
      <c r="AV9" s="66">
        <f>INDEX(Results!$A$7:$AZ$107,MATCH(AT9,Results!$A$7:$A$107,0),MATCH($B$1,Results!$A$5:$AZ$5,0))-INDEX(Results!$A$7:$AZ$107,MATCH(AT9,Results!$A$7:$A$107,0),MATCH($B$1,Results!$A$5:$AZ$5,0)-1)</f>
        <v>530133</v>
      </c>
      <c r="AW9" s="33">
        <v>0</v>
      </c>
      <c r="AX9" s="66" t="str">
        <f>VLOOKUP(AW9,Results!$A$7:$B$107,2,FALSE)</f>
        <v>Not A Player</v>
      </c>
      <c r="AY9" s="66">
        <f>INDEX(Results!$A$7:$AZ$107,MATCH(AW9,Results!$A$7:$A$107,0),MATCH($B$1,Results!$A$5:$AZ$5,0))-INDEX(Results!$A$7:$AZ$107,MATCH(AW9,Results!$A$7:$A$107,0),MATCH($B$1,Results!$A$5:$AZ$5,0)-1)</f>
        <v>0</v>
      </c>
      <c r="AZ9" s="33">
        <v>0</v>
      </c>
      <c r="BA9" s="66" t="str">
        <f>VLOOKUP(AZ9,Results!$A$7:$B$107,2,FALSE)</f>
        <v>Not A Player</v>
      </c>
      <c r="BB9" s="66">
        <f>INDEX(Results!$A$7:$AZ$107,MATCH(AZ9,Results!$A$7:$A$107,0),MATCH($B$1,Results!$A$5:$AZ$5,0))-INDEX(Results!$A$7:$AZ$107,MATCH(AZ9,Results!$A$7:$A$107,0),MATCH($B$1,Results!$A$5:$AZ$5,0)-1)</f>
        <v>0</v>
      </c>
      <c r="BC9" s="33">
        <v>0</v>
      </c>
      <c r="BD9" s="66" t="str">
        <f>VLOOKUP(BC9,Results!$A$7:$B$107,2,FALSE)</f>
        <v>Not A Player</v>
      </c>
      <c r="BE9" s="66">
        <f>INDEX(Results!$A$7:$AZ$107,MATCH(BC9,Results!$A$7:$A$107,0),MATCH($B$1,Results!$A$5:$AZ$5,0))-INDEX(Results!$A$7:$AZ$107,MATCH(BC9,Results!$A$7:$A$107,0),MATCH($B$1,Results!$A$5:$AZ$5,0)-1)</f>
        <v>0</v>
      </c>
      <c r="BF9" s="33">
        <v>0</v>
      </c>
      <c r="BG9" s="66" t="str">
        <f>VLOOKUP(BF9,Results!$A$7:$B$107,2,FALSE)</f>
        <v>Not A Player</v>
      </c>
      <c r="BH9" s="66">
        <f>INDEX(Results!$A$7:$AZ$107,MATCH(BF9,Results!$A$7:$A$107,0),MATCH($B$1,Results!$A$5:$AZ$5,0))-INDEX(Results!$A$7:$AZ$107,MATCH(BF9,Results!$A$7:$A$107,0),MATCH($B$1,Results!$A$5:$AZ$5,0)-1)</f>
        <v>0</v>
      </c>
    </row>
    <row r="10" spans="1:60" x14ac:dyDescent="0.25">
      <c r="A10" s="33">
        <f>INDEX(Results!$A$7:$A$107,MATCH(TeamsRev!B10,Results!$B$7:$B$107,0))</f>
        <v>6</v>
      </c>
      <c r="B10" s="67" t="s">
        <v>239</v>
      </c>
      <c r="C10" s="66">
        <f>INDEX(Results!$A$7:$AZ$107,MATCH(A10,Results!$A$7:$A$107,0),MATCH($B$1,Results!$A$5:$AZ$5,0))-INDEX(Results!$A$7:$AZ$107,MATCH(A10,Results!$A$7:$A$107,0),MATCH($B$1,Results!$A$5:$AZ$5,0)-1)</f>
        <v>0</v>
      </c>
      <c r="D10" s="33">
        <f>INDEX(Results!$A$7:$A$107,MATCH(TeamsRev!E10,Results!$B$7:$B$107,0))</f>
        <v>6</v>
      </c>
      <c r="E10" s="68" t="s">
        <v>239</v>
      </c>
      <c r="F10" s="66">
        <f>INDEX(Results!$A$7:$AZ$107,MATCH(D10,Results!$A$7:$A$107,0),MATCH($B$1,Results!$A$5:$AZ$5,0))-INDEX(Results!$A$7:$AZ$107,MATCH(D10,Results!$A$7:$A$107,0),MATCH($B$1,Results!$A$5:$AZ$5,0)-1)</f>
        <v>0</v>
      </c>
      <c r="G10" s="33">
        <f>INDEX(Results!$A$7:$A$107,MATCH(TeamsRev!H10,Results!$B$7:$B$107,0))</f>
        <v>73</v>
      </c>
      <c r="H10" s="70" t="s">
        <v>31</v>
      </c>
      <c r="I10" s="66">
        <f>INDEX(Results!$A$7:$AZ$107,MATCH(G10,Results!$A$7:$A$107,0),MATCH($B$1,Results!$A$5:$AZ$5,0))-INDEX(Results!$A$7:$AZ$107,MATCH(G10,Results!$A$7:$A$107,0),MATCH($B$1,Results!$A$5:$AZ$5,0)-1)</f>
        <v>213000</v>
      </c>
      <c r="J10" s="33" t="e">
        <f>INDEX(Results!$A$7:$A$107,MATCH(TeamsRev!K10,Results!$B$7:$B$107,0))</f>
        <v>#N/A</v>
      </c>
      <c r="K10" s="71" t="s">
        <v>193</v>
      </c>
      <c r="L10" s="66" t="e">
        <f>INDEX(Results!$A$7:$AZ$107,MATCH(J10,Results!$A$7:$A$107,0),MATCH($B$1,Results!$A$5:$AZ$5,0))-INDEX(Results!$A$7:$AZ$107,MATCH(J10,Results!$A$7:$A$107,0),MATCH($B$1,Results!$A$5:$AZ$5,0)-1)</f>
        <v>#N/A</v>
      </c>
      <c r="M10" s="33">
        <f>INDEX(Results!$A$7:$A$107,MATCH(TeamsRev!N10,Results!$B$7:$B$107,0))</f>
        <v>36</v>
      </c>
      <c r="N10" s="72" t="s">
        <v>63</v>
      </c>
      <c r="O10" s="66">
        <f>INDEX(Results!$A$7:$AZ$107,MATCH(M10,Results!$A$7:$A$107,0),MATCH($B$1,Results!$A$5:$AZ$5,0))-INDEX(Results!$A$7:$AZ$107,MATCH(M10,Results!$A$7:$A$107,0),MATCH($B$1,Results!$A$5:$AZ$5,0)-1)</f>
        <v>0</v>
      </c>
      <c r="P10" s="33" t="e">
        <f>INDEX(Results!$A$7:$A$107,MATCH(TeamsRev!Q10,Results!$B$7:$B$107,0))</f>
        <v>#N/A</v>
      </c>
      <c r="Q10" s="73" t="s">
        <v>193</v>
      </c>
      <c r="R10" s="66" t="e">
        <f>INDEX(Results!$A$7:$AZ$107,MATCH(P10,Results!$A$7:$A$107,0),MATCH($B$1,Results!$A$5:$AZ$5,0))-INDEX(Results!$A$7:$AZ$107,MATCH(P10,Results!$A$7:$A$107,0),MATCH($B$1,Results!$A$5:$AZ$5,0)-1)</f>
        <v>#N/A</v>
      </c>
      <c r="S10" s="33">
        <f>INDEX(Results!$A$7:$A$107,MATCH(TeamsRev!T10,Results!$B$7:$B$107,0))</f>
        <v>73</v>
      </c>
      <c r="T10" s="74" t="s">
        <v>31</v>
      </c>
      <c r="U10" s="66">
        <f>INDEX(Results!$A$7:$AZ$107,MATCH(S10,Results!$A$7:$A$107,0),MATCH($B$1,Results!$A$5:$AZ$5,0))-INDEX(Results!$A$7:$AZ$107,MATCH(S10,Results!$A$7:$A$107,0),MATCH($B$1,Results!$A$5:$AZ$5,0)-1)</f>
        <v>213000</v>
      </c>
      <c r="V10" s="33">
        <f>INDEX(Results!$A$7:$A$107,MATCH(TeamsRev!W10,Results!$B$7:$B$107,0))</f>
        <v>6</v>
      </c>
      <c r="W10" s="75" t="s">
        <v>239</v>
      </c>
      <c r="X10" s="66">
        <f>INDEX(Results!$A$7:$AZ$107,MATCH(V10,Results!$A$7:$A$107,0),MATCH($B$1,Results!$A$5:$AZ$5,0))-INDEX(Results!$A$7:$AZ$107,MATCH(V10,Results!$A$7:$A$107,0),MATCH($B$1,Results!$A$5:$AZ$5,0)-1)</f>
        <v>0</v>
      </c>
      <c r="Y10" s="33" t="e">
        <f>INDEX(Results!$A$7:$A$107,MATCH(TeamsRev!Z10,Results!$B$7:$B$107,0))</f>
        <v>#N/A</v>
      </c>
      <c r="Z10" s="76" t="s">
        <v>193</v>
      </c>
      <c r="AA10" s="66" t="e">
        <f>INDEX(Results!$A$7:$AZ$107,MATCH(Y10,Results!$A$7:$A$107,0),MATCH($B$1,Results!$A$5:$AZ$5,0))-INDEX(Results!$A$7:$AZ$107,MATCH(Y10,Results!$A$7:$A$107,0),MATCH($B$1,Results!$A$5:$AZ$5,0)-1)</f>
        <v>#N/A</v>
      </c>
      <c r="AB10" s="33" t="e">
        <f>INDEX(Results!$A$7:$A$107,MATCH(TeamsRev!AC10,Results!$B$7:$B$107,0))</f>
        <v>#N/A</v>
      </c>
      <c r="AC10" s="89"/>
      <c r="AD10" s="66" t="e">
        <f>INDEX(Results!$A$7:$AZ$107,MATCH(AB10,Results!$A$7:$A$107,0),MATCH($B$1,Results!$A$5:$AZ$5,0))-INDEX(Results!$A$7:$AZ$107,MATCH(AB10,Results!$A$7:$A$107,0),MATCH($B$1,Results!$A$5:$AZ$5,0)-1)</f>
        <v>#N/A</v>
      </c>
      <c r="AE10" s="33">
        <f>INDEX(Results!$A$7:$A$107,MATCH(TeamsRev!AF10,Results!$B$7:$B$107,0))</f>
        <v>32</v>
      </c>
      <c r="AF10" s="77" t="s">
        <v>33</v>
      </c>
      <c r="AG10" s="66">
        <f>INDEX(Results!$A$7:$AZ$107,MATCH(AE10,Results!$A$7:$A$107,0),MATCH($B$1,Results!$A$5:$AZ$5,0))-INDEX(Results!$A$7:$AZ$107,MATCH(AE10,Results!$A$7:$A$107,0),MATCH($B$1,Results!$A$5:$AZ$5,0)-1)</f>
        <v>62303</v>
      </c>
      <c r="AH10" s="33">
        <f>INDEX(Results!$A$7:$A$107,MATCH(TeamsRev!AI10,Results!$B$7:$B$107,0))</f>
        <v>32</v>
      </c>
      <c r="AI10" s="77" t="s">
        <v>33</v>
      </c>
      <c r="AJ10" s="66">
        <f>INDEX(Results!$A$7:$AZ$107,MATCH(AH10,Results!$A$7:$A$107,0),MATCH($B$1,Results!$A$5:$AZ$5,0))-INDEX(Results!$A$7:$AZ$107,MATCH(AH10,Results!$A$7:$A$107,0),MATCH($B$1,Results!$A$5:$AZ$5,0)-1)</f>
        <v>62303</v>
      </c>
      <c r="AK10" s="33">
        <f>INDEX(Results!$A$7:$A$107,MATCH(TeamsRev!AL10,Results!$B$7:$B$107,0))</f>
        <v>73</v>
      </c>
      <c r="AL10" s="80" t="s">
        <v>31</v>
      </c>
      <c r="AM10" s="66">
        <f>INDEX(Results!$A$7:$AZ$107,MATCH(AK10,Results!$A$7:$A$107,0),MATCH($B$1,Results!$A$5:$AZ$5,0))-INDEX(Results!$A$7:$AZ$107,MATCH(AK10,Results!$A$7:$A$107,0),MATCH($B$1,Results!$A$5:$AZ$5,0)-1)</f>
        <v>213000</v>
      </c>
      <c r="AN10" s="33">
        <f>INDEX(Results!$A$7:$A$107,MATCH(TeamsRev!AO10,Results!$B$7:$B$107,0))</f>
        <v>32</v>
      </c>
      <c r="AO10" s="84" t="s">
        <v>33</v>
      </c>
      <c r="AP10" s="66">
        <f>INDEX(Results!$A$7:$AZ$107,MATCH(AN10,Results!$A$7:$A$107,0),MATCH($B$1,Results!$A$5:$AZ$5,0))-INDEX(Results!$A$7:$AZ$107,MATCH(AN10,Results!$A$7:$A$107,0),MATCH($B$1,Results!$A$5:$AZ$5,0)-1)</f>
        <v>62303</v>
      </c>
      <c r="AQ10" s="33" t="e">
        <f>INDEX(Results!$A$7:$A$107,MATCH(TeamsRev!AR10,Results!$B$7:$B$107,0))</f>
        <v>#N/A</v>
      </c>
      <c r="AR10" s="82" t="s">
        <v>193</v>
      </c>
      <c r="AS10" s="66" t="e">
        <f>INDEX(Results!$A$7:$AZ$107,MATCH(AQ10,Results!$A$7:$A$107,0),MATCH($B$1,Results!$A$5:$AZ$5,0))-INDEX(Results!$A$7:$AZ$107,MATCH(AQ10,Results!$A$7:$A$107,0),MATCH($B$1,Results!$A$5:$AZ$5,0)-1)</f>
        <v>#N/A</v>
      </c>
      <c r="AT10" s="33">
        <f>INDEX(Results!$A$7:$A$107,MATCH(TeamsRev!AU10,Results!$B$7:$B$107,0))</f>
        <v>32</v>
      </c>
      <c r="AU10" s="83" t="s">
        <v>33</v>
      </c>
      <c r="AV10" s="66">
        <f>INDEX(Results!$A$7:$AZ$107,MATCH(AT10,Results!$A$7:$A$107,0),MATCH($B$1,Results!$A$5:$AZ$5,0))-INDEX(Results!$A$7:$AZ$107,MATCH(AT10,Results!$A$7:$A$107,0),MATCH($B$1,Results!$A$5:$AZ$5,0)-1)</f>
        <v>62303</v>
      </c>
      <c r="AW10" s="33">
        <v>0</v>
      </c>
      <c r="AX10" s="66" t="str">
        <f>VLOOKUP(AW10,Results!$A$7:$B$107,2,FALSE)</f>
        <v>Not A Player</v>
      </c>
      <c r="AY10" s="66">
        <f>INDEX(Results!$A$7:$AZ$107,MATCH(AW10,Results!$A$7:$A$107,0),MATCH($B$1,Results!$A$5:$AZ$5,0))-INDEX(Results!$A$7:$AZ$107,MATCH(AW10,Results!$A$7:$A$107,0),MATCH($B$1,Results!$A$5:$AZ$5,0)-1)</f>
        <v>0</v>
      </c>
      <c r="AZ10" s="33">
        <v>0</v>
      </c>
      <c r="BA10" s="66" t="str">
        <f>VLOOKUP(AZ10,Results!$A$7:$B$107,2,FALSE)</f>
        <v>Not A Player</v>
      </c>
      <c r="BB10" s="66">
        <f>INDEX(Results!$A$7:$AZ$107,MATCH(AZ10,Results!$A$7:$A$107,0),MATCH($B$1,Results!$A$5:$AZ$5,0))-INDEX(Results!$A$7:$AZ$107,MATCH(AZ10,Results!$A$7:$A$107,0),MATCH($B$1,Results!$A$5:$AZ$5,0)-1)</f>
        <v>0</v>
      </c>
      <c r="BC10" s="33">
        <v>0</v>
      </c>
      <c r="BD10" s="66" t="str">
        <f>VLOOKUP(BC10,Results!$A$7:$B$107,2,FALSE)</f>
        <v>Not A Player</v>
      </c>
      <c r="BE10" s="66">
        <f>INDEX(Results!$A$7:$AZ$107,MATCH(BC10,Results!$A$7:$A$107,0),MATCH($B$1,Results!$A$5:$AZ$5,0))-INDEX(Results!$A$7:$AZ$107,MATCH(BC10,Results!$A$7:$A$107,0),MATCH($B$1,Results!$A$5:$AZ$5,0)-1)</f>
        <v>0</v>
      </c>
      <c r="BF10" s="33">
        <v>0</v>
      </c>
      <c r="BG10" s="66" t="str">
        <f>VLOOKUP(BF10,Results!$A$7:$B$107,2,FALSE)</f>
        <v>Not A Player</v>
      </c>
      <c r="BH10" s="66">
        <f>INDEX(Results!$A$7:$AZ$107,MATCH(BF10,Results!$A$7:$A$107,0),MATCH($B$1,Results!$A$5:$AZ$5,0))-INDEX(Results!$A$7:$AZ$107,MATCH(BF10,Results!$A$7:$A$107,0),MATCH($B$1,Results!$A$5:$AZ$5,0)-1)</f>
        <v>0</v>
      </c>
    </row>
    <row r="11" spans="1:60" x14ac:dyDescent="0.25">
      <c r="A11" s="33">
        <f>INDEX(Results!$A$7:$A$107,MATCH(TeamsRev!B11,Results!$B$7:$B$107,0))</f>
        <v>5</v>
      </c>
      <c r="B11" s="67" t="s">
        <v>3</v>
      </c>
      <c r="C11" s="66">
        <f>INDEX(Results!$A$7:$AZ$107,MATCH(A11,Results!$A$7:$A$107,0),MATCH($B$1,Results!$A$5:$AZ$5,0))-INDEX(Results!$A$7:$AZ$107,MATCH(A11,Results!$A$7:$A$107,0),MATCH($B$1,Results!$A$5:$AZ$5,0)-1)</f>
        <v>213000</v>
      </c>
      <c r="D11" s="33">
        <f>INDEX(Results!$A$7:$A$107,MATCH(TeamsRev!E11,Results!$B$7:$B$107,0))</f>
        <v>26</v>
      </c>
      <c r="E11" s="68" t="s">
        <v>153</v>
      </c>
      <c r="F11" s="66">
        <f>INDEX(Results!$A$7:$AZ$107,MATCH(D11,Results!$A$7:$A$107,0),MATCH($B$1,Results!$A$5:$AZ$5,0))-INDEX(Results!$A$7:$AZ$107,MATCH(D11,Results!$A$7:$A$107,0),MATCH($B$1,Results!$A$5:$AZ$5,0)-1)</f>
        <v>157384</v>
      </c>
      <c r="G11" s="33">
        <f>INDEX(Results!$A$7:$A$107,MATCH(TeamsRev!H11,Results!$B$7:$B$107,0))</f>
        <v>44</v>
      </c>
      <c r="H11" s="70" t="s">
        <v>160</v>
      </c>
      <c r="I11" s="66">
        <f>INDEX(Results!$A$7:$AZ$107,MATCH(G11,Results!$A$7:$A$107,0),MATCH($B$1,Results!$A$5:$AZ$5,0))-INDEX(Results!$A$7:$AZ$107,MATCH(G11,Results!$A$7:$A$107,0),MATCH($B$1,Results!$A$5:$AZ$5,0)-1)</f>
        <v>0</v>
      </c>
      <c r="J11" s="33">
        <f>INDEX(Results!$A$7:$A$107,MATCH(TeamsRev!K11,Results!$B$7:$B$107,0))</f>
        <v>5</v>
      </c>
      <c r="K11" s="71" t="s">
        <v>3</v>
      </c>
      <c r="L11" s="66">
        <f>INDEX(Results!$A$7:$AZ$107,MATCH(J11,Results!$A$7:$A$107,0),MATCH($B$1,Results!$A$5:$AZ$5,0))-INDEX(Results!$A$7:$AZ$107,MATCH(J11,Results!$A$7:$A$107,0),MATCH($B$1,Results!$A$5:$AZ$5,0)-1)</f>
        <v>213000</v>
      </c>
      <c r="M11" s="33">
        <f>INDEX(Results!$A$7:$A$107,MATCH(TeamsRev!N11,Results!$B$7:$B$107,0))</f>
        <v>21</v>
      </c>
      <c r="N11" s="72" t="s">
        <v>43</v>
      </c>
      <c r="O11" s="66">
        <f>INDEX(Results!$A$7:$AZ$107,MATCH(M11,Results!$A$7:$A$107,0),MATCH($B$1,Results!$A$5:$AZ$5,0))-INDEX(Results!$A$7:$AZ$107,MATCH(M11,Results!$A$7:$A$107,0),MATCH($B$1,Results!$A$5:$AZ$5,0)-1)</f>
        <v>0</v>
      </c>
      <c r="P11" s="33">
        <f>INDEX(Results!$A$7:$A$107,MATCH(TeamsRev!Q11,Results!$B$7:$B$107,0))</f>
        <v>44</v>
      </c>
      <c r="Q11" s="73" t="s">
        <v>160</v>
      </c>
      <c r="R11" s="66">
        <f>INDEX(Results!$A$7:$AZ$107,MATCH(P11,Results!$A$7:$A$107,0),MATCH($B$1,Results!$A$5:$AZ$5,0))-INDEX(Results!$A$7:$AZ$107,MATCH(P11,Results!$A$7:$A$107,0),MATCH($B$1,Results!$A$5:$AZ$5,0)-1)</f>
        <v>0</v>
      </c>
      <c r="S11" s="33">
        <f>INDEX(Results!$A$7:$A$107,MATCH(TeamsRev!T11,Results!$B$7:$B$107,0))</f>
        <v>39</v>
      </c>
      <c r="T11" s="74" t="s">
        <v>361</v>
      </c>
      <c r="U11" s="66">
        <f>INDEX(Results!$A$7:$AZ$107,MATCH(S11,Results!$A$7:$A$107,0),MATCH($B$1,Results!$A$5:$AZ$5,0))-INDEX(Results!$A$7:$AZ$107,MATCH(S11,Results!$A$7:$A$107,0),MATCH($B$1,Results!$A$5:$AZ$5,0)-1)</f>
        <v>62303</v>
      </c>
      <c r="V11" s="33">
        <f>INDEX(Results!$A$7:$A$107,MATCH(TeamsRev!W11,Results!$B$7:$B$107,0))</f>
        <v>5</v>
      </c>
      <c r="W11" s="75" t="s">
        <v>3</v>
      </c>
      <c r="X11" s="66">
        <f>INDEX(Results!$A$7:$AZ$107,MATCH(V11,Results!$A$7:$A$107,0),MATCH($B$1,Results!$A$5:$AZ$5,0))-INDEX(Results!$A$7:$AZ$107,MATCH(V11,Results!$A$7:$A$107,0),MATCH($B$1,Results!$A$5:$AZ$5,0)-1)</f>
        <v>213000</v>
      </c>
      <c r="Y11" s="33">
        <f>INDEX(Results!$A$7:$A$107,MATCH(TeamsRev!Z11,Results!$B$7:$B$107,0))</f>
        <v>26</v>
      </c>
      <c r="Z11" s="76" t="s">
        <v>153</v>
      </c>
      <c r="AA11" s="66">
        <f>INDEX(Results!$A$7:$AZ$107,MATCH(Y11,Results!$A$7:$A$107,0),MATCH($B$1,Results!$A$5:$AZ$5,0))-INDEX(Results!$A$7:$AZ$107,MATCH(Y11,Results!$A$7:$A$107,0),MATCH($B$1,Results!$A$5:$AZ$5,0)-1)</f>
        <v>157384</v>
      </c>
      <c r="AB11" s="33" t="e">
        <f>INDEX(Results!$A$7:$A$107,MATCH(TeamsRev!AC11,Results!$B$7:$B$107,0))</f>
        <v>#N/A</v>
      </c>
      <c r="AC11" s="89"/>
      <c r="AD11" s="66" t="e">
        <f>INDEX(Results!$A$7:$AZ$107,MATCH(AB11,Results!$A$7:$A$107,0),MATCH($B$1,Results!$A$5:$AZ$5,0))-INDEX(Results!$A$7:$AZ$107,MATCH(AB11,Results!$A$7:$A$107,0),MATCH($B$1,Results!$A$5:$AZ$5,0)-1)</f>
        <v>#N/A</v>
      </c>
      <c r="AE11" s="33">
        <f>INDEX(Results!$A$7:$A$107,MATCH(TeamsRev!AF11,Results!$B$7:$B$107,0))</f>
        <v>5</v>
      </c>
      <c r="AF11" s="79" t="s">
        <v>3</v>
      </c>
      <c r="AG11" s="66">
        <f>INDEX(Results!$A$7:$AZ$107,MATCH(AE11,Results!$A$7:$A$107,0),MATCH($B$1,Results!$A$5:$AZ$5,0))-INDEX(Results!$A$7:$AZ$107,MATCH(AE11,Results!$A$7:$A$107,0),MATCH($B$1,Results!$A$5:$AZ$5,0)-1)</f>
        <v>213000</v>
      </c>
      <c r="AH11" s="33">
        <f>INDEX(Results!$A$7:$A$107,MATCH(TeamsRev!AI11,Results!$B$7:$B$107,0))</f>
        <v>44</v>
      </c>
      <c r="AI11" s="77" t="s">
        <v>160</v>
      </c>
      <c r="AJ11" s="66">
        <f>INDEX(Results!$A$7:$AZ$107,MATCH(AH11,Results!$A$7:$A$107,0),MATCH($B$1,Results!$A$5:$AZ$5,0))-INDEX(Results!$A$7:$AZ$107,MATCH(AH11,Results!$A$7:$A$107,0),MATCH($B$1,Results!$A$5:$AZ$5,0)-1)</f>
        <v>0</v>
      </c>
      <c r="AK11" s="33">
        <f>INDEX(Results!$A$7:$A$107,MATCH(TeamsRev!AL11,Results!$B$7:$B$107,0))</f>
        <v>44</v>
      </c>
      <c r="AL11" s="80" t="s">
        <v>160</v>
      </c>
      <c r="AM11" s="66">
        <f>INDEX(Results!$A$7:$AZ$107,MATCH(AK11,Results!$A$7:$A$107,0),MATCH($B$1,Results!$A$5:$AZ$5,0))-INDEX(Results!$A$7:$AZ$107,MATCH(AK11,Results!$A$7:$A$107,0),MATCH($B$1,Results!$A$5:$AZ$5,0)-1)</f>
        <v>0</v>
      </c>
      <c r="AN11" s="33">
        <f>INDEX(Results!$A$7:$A$107,MATCH(TeamsRev!AO11,Results!$B$7:$B$107,0))</f>
        <v>5</v>
      </c>
      <c r="AO11" s="84" t="s">
        <v>3</v>
      </c>
      <c r="AP11" s="66">
        <f>INDEX(Results!$A$7:$AZ$107,MATCH(AN11,Results!$A$7:$A$107,0),MATCH($B$1,Results!$A$5:$AZ$5,0))-INDEX(Results!$A$7:$AZ$107,MATCH(AN11,Results!$A$7:$A$107,0),MATCH($B$1,Results!$A$5:$AZ$5,0)-1)</f>
        <v>213000</v>
      </c>
      <c r="AQ11" s="33">
        <f>INDEX(Results!$A$7:$A$107,MATCH(TeamsRev!AR11,Results!$B$7:$B$107,0))</f>
        <v>21</v>
      </c>
      <c r="AR11" s="82" t="s">
        <v>43</v>
      </c>
      <c r="AS11" s="66">
        <f>INDEX(Results!$A$7:$AZ$107,MATCH(AQ11,Results!$A$7:$A$107,0),MATCH($B$1,Results!$A$5:$AZ$5,0))-INDEX(Results!$A$7:$AZ$107,MATCH(AQ11,Results!$A$7:$A$107,0),MATCH($B$1,Results!$A$5:$AZ$5,0)-1)</f>
        <v>0</v>
      </c>
      <c r="AT11" s="33">
        <f>INDEX(Results!$A$7:$A$107,MATCH(TeamsRev!AU11,Results!$B$7:$B$107,0))</f>
        <v>21</v>
      </c>
      <c r="AU11" s="83" t="s">
        <v>43</v>
      </c>
      <c r="AV11" s="66">
        <f>INDEX(Results!$A$7:$AZ$107,MATCH(AT11,Results!$A$7:$A$107,0),MATCH($B$1,Results!$A$5:$AZ$5,0))-INDEX(Results!$A$7:$AZ$107,MATCH(AT11,Results!$A$7:$A$107,0),MATCH($B$1,Results!$A$5:$AZ$5,0)-1)</f>
        <v>0</v>
      </c>
      <c r="AW11" s="33">
        <v>0</v>
      </c>
      <c r="AX11" s="66" t="str">
        <f>VLOOKUP(AW11,Results!$A$7:$B$107,2,FALSE)</f>
        <v>Not A Player</v>
      </c>
      <c r="AY11" s="66">
        <f>INDEX(Results!$A$7:$AZ$107,MATCH(AW11,Results!$A$7:$A$107,0),MATCH($B$1,Results!$A$5:$AZ$5,0))-INDEX(Results!$A$7:$AZ$107,MATCH(AW11,Results!$A$7:$A$107,0),MATCH($B$1,Results!$A$5:$AZ$5,0)-1)</f>
        <v>0</v>
      </c>
      <c r="AZ11" s="33">
        <v>0</v>
      </c>
      <c r="BA11" s="66" t="str">
        <f>VLOOKUP(AZ11,Results!$A$7:$B$107,2,FALSE)</f>
        <v>Not A Player</v>
      </c>
      <c r="BB11" s="66">
        <f>INDEX(Results!$A$7:$AZ$107,MATCH(AZ11,Results!$A$7:$A$107,0),MATCH($B$1,Results!$A$5:$AZ$5,0))-INDEX(Results!$A$7:$AZ$107,MATCH(AZ11,Results!$A$7:$A$107,0),MATCH($B$1,Results!$A$5:$AZ$5,0)-1)</f>
        <v>0</v>
      </c>
      <c r="BC11" s="33">
        <v>0</v>
      </c>
      <c r="BD11" s="66" t="str">
        <f>VLOOKUP(BC11,Results!$A$7:$B$107,2,FALSE)</f>
        <v>Not A Player</v>
      </c>
      <c r="BE11" s="66">
        <f>INDEX(Results!$A$7:$AZ$107,MATCH(BC11,Results!$A$7:$A$107,0),MATCH($B$1,Results!$A$5:$AZ$5,0))-INDEX(Results!$A$7:$AZ$107,MATCH(BC11,Results!$A$7:$A$107,0),MATCH($B$1,Results!$A$5:$AZ$5,0)-1)</f>
        <v>0</v>
      </c>
      <c r="BF11" s="33">
        <v>0</v>
      </c>
      <c r="BG11" s="66" t="str">
        <f>VLOOKUP(BF11,Results!$A$7:$B$107,2,FALSE)</f>
        <v>Not A Player</v>
      </c>
      <c r="BH11" s="66">
        <f>INDEX(Results!$A$7:$AZ$107,MATCH(BF11,Results!$A$7:$A$107,0),MATCH($B$1,Results!$A$5:$AZ$5,0))-INDEX(Results!$A$7:$AZ$107,MATCH(BF11,Results!$A$7:$A$107,0),MATCH($B$1,Results!$A$5:$AZ$5,0)-1)</f>
        <v>0</v>
      </c>
    </row>
    <row r="12" spans="1:60" x14ac:dyDescent="0.25">
      <c r="A12" s="33">
        <f>INDEX(Results!$A$7:$A$107,MATCH(TeamsRev!B12,Results!$B$7:$B$107,0))</f>
        <v>8</v>
      </c>
      <c r="B12" s="67" t="s">
        <v>20</v>
      </c>
      <c r="C12" s="66">
        <f>INDEX(Results!$A$7:$AZ$107,MATCH(A12,Results!$A$7:$A$107,0),MATCH($B$1,Results!$A$5:$AZ$5,0))-INDEX(Results!$A$7:$AZ$107,MATCH(A12,Results!$A$7:$A$107,0),MATCH($B$1,Results!$A$5:$AZ$5,0)-1)</f>
        <v>0</v>
      </c>
      <c r="D12" s="33">
        <f>INDEX(Results!$A$7:$A$107,MATCH(TeamsRev!E12,Results!$B$7:$B$107,0))</f>
        <v>18</v>
      </c>
      <c r="E12" s="68" t="s">
        <v>66</v>
      </c>
      <c r="F12" s="66">
        <f>INDEX(Results!$A$7:$AZ$107,MATCH(D12,Results!$A$7:$A$107,0),MATCH($B$1,Results!$A$5:$AZ$5,0))-INDEX(Results!$A$7:$AZ$107,MATCH(D12,Results!$A$7:$A$107,0),MATCH($B$1,Results!$A$5:$AZ$5,0)-1)</f>
        <v>0</v>
      </c>
      <c r="G12" s="33">
        <f>INDEX(Results!$A$7:$A$107,MATCH(TeamsRev!H12,Results!$B$7:$B$107,0))</f>
        <v>16</v>
      </c>
      <c r="H12" s="70" t="s">
        <v>37</v>
      </c>
      <c r="I12" s="66">
        <f>INDEX(Results!$A$7:$AZ$107,MATCH(G12,Results!$A$7:$A$107,0),MATCH($B$1,Results!$A$5:$AZ$5,0))-INDEX(Results!$A$7:$AZ$107,MATCH(G12,Results!$A$7:$A$107,0),MATCH($B$1,Results!$A$5:$AZ$5,0)-1)</f>
        <v>0</v>
      </c>
      <c r="J12" s="33">
        <f>INDEX(Results!$A$7:$A$107,MATCH(TeamsRev!K12,Results!$B$7:$B$107,0))</f>
        <v>18</v>
      </c>
      <c r="K12" s="71" t="s">
        <v>66</v>
      </c>
      <c r="L12" s="66">
        <f>INDEX(Results!$A$7:$AZ$107,MATCH(J12,Results!$A$7:$A$107,0),MATCH($B$1,Results!$A$5:$AZ$5,0))-INDEX(Results!$A$7:$AZ$107,MATCH(J12,Results!$A$7:$A$107,0),MATCH($B$1,Results!$A$5:$AZ$5,0)-1)</f>
        <v>0</v>
      </c>
      <c r="M12" s="33">
        <f>INDEX(Results!$A$7:$A$107,MATCH(TeamsRev!N12,Results!$B$7:$B$107,0))</f>
        <v>16</v>
      </c>
      <c r="N12" s="72" t="s">
        <v>37</v>
      </c>
      <c r="O12" s="66">
        <f>INDEX(Results!$A$7:$AZ$107,MATCH(M12,Results!$A$7:$A$107,0),MATCH($B$1,Results!$A$5:$AZ$5,0))-INDEX(Results!$A$7:$AZ$107,MATCH(M12,Results!$A$7:$A$107,0),MATCH($B$1,Results!$A$5:$AZ$5,0)-1)</f>
        <v>0</v>
      </c>
      <c r="P12" s="33">
        <f>INDEX(Results!$A$7:$A$107,MATCH(TeamsRev!Q12,Results!$B$7:$B$107,0))</f>
        <v>16</v>
      </c>
      <c r="Q12" s="73" t="s">
        <v>37</v>
      </c>
      <c r="R12" s="66">
        <f>INDEX(Results!$A$7:$AZ$107,MATCH(P12,Results!$A$7:$A$107,0),MATCH($B$1,Results!$A$5:$AZ$5,0))-INDEX(Results!$A$7:$AZ$107,MATCH(P12,Results!$A$7:$A$107,0),MATCH($B$1,Results!$A$5:$AZ$5,0)-1)</f>
        <v>0</v>
      </c>
      <c r="S12" s="33">
        <f>INDEX(Results!$A$7:$A$107,MATCH(TeamsRev!T12,Results!$B$7:$B$107,0))</f>
        <v>51</v>
      </c>
      <c r="T12" s="74" t="s">
        <v>21</v>
      </c>
      <c r="U12" s="66">
        <f>INDEX(Results!$A$7:$AZ$107,MATCH(S12,Results!$A$7:$A$107,0),MATCH($B$1,Results!$A$5:$AZ$5,0))-INDEX(Results!$A$7:$AZ$107,MATCH(S12,Results!$A$7:$A$107,0),MATCH($B$1,Results!$A$5:$AZ$5,0)-1)</f>
        <v>0</v>
      </c>
      <c r="V12" s="33">
        <f>INDEX(Results!$A$7:$A$107,MATCH(TeamsRev!W12,Results!$B$7:$B$107,0))</f>
        <v>8</v>
      </c>
      <c r="W12" s="75" t="s">
        <v>20</v>
      </c>
      <c r="X12" s="66">
        <f>INDEX(Results!$A$7:$AZ$107,MATCH(V12,Results!$A$7:$A$107,0),MATCH($B$1,Results!$A$5:$AZ$5,0))-INDEX(Results!$A$7:$AZ$107,MATCH(V12,Results!$A$7:$A$107,0),MATCH($B$1,Results!$A$5:$AZ$5,0)-1)</f>
        <v>0</v>
      </c>
      <c r="Y12" s="33">
        <f>INDEX(Results!$A$7:$A$107,MATCH(TeamsRev!Z12,Results!$B$7:$B$107,0))</f>
        <v>34</v>
      </c>
      <c r="Z12" s="76" t="s">
        <v>116</v>
      </c>
      <c r="AA12" s="66">
        <f>INDEX(Results!$A$7:$AZ$107,MATCH(Y12,Results!$A$7:$A$107,0),MATCH($B$1,Results!$A$5:$AZ$5,0))-INDEX(Results!$A$7:$AZ$107,MATCH(Y12,Results!$A$7:$A$107,0),MATCH($B$1,Results!$A$5:$AZ$5,0)-1)</f>
        <v>0</v>
      </c>
      <c r="AB12" s="33" t="e">
        <f>INDEX(Results!$A$7:$A$107,MATCH(TeamsRev!AC12,Results!$B$7:$B$107,0))</f>
        <v>#N/A</v>
      </c>
      <c r="AC12" s="89"/>
      <c r="AD12" s="66" t="e">
        <f>INDEX(Results!$A$7:$AZ$107,MATCH(AB12,Results!$A$7:$A$107,0),MATCH($B$1,Results!$A$5:$AZ$5,0))-INDEX(Results!$A$7:$AZ$107,MATCH(AB12,Results!$A$7:$A$107,0),MATCH($B$1,Results!$A$5:$AZ$5,0)-1)</f>
        <v>#N/A</v>
      </c>
      <c r="AE12" s="33">
        <f>INDEX(Results!$A$7:$A$107,MATCH(TeamsRev!AF12,Results!$B$7:$B$107,0))</f>
        <v>16</v>
      </c>
      <c r="AF12" s="77" t="s">
        <v>37</v>
      </c>
      <c r="AG12" s="66">
        <f>INDEX(Results!$A$7:$AZ$107,MATCH(AE12,Results!$A$7:$A$107,0),MATCH($B$1,Results!$A$5:$AZ$5,0))-INDEX(Results!$A$7:$AZ$107,MATCH(AE12,Results!$A$7:$A$107,0),MATCH($B$1,Results!$A$5:$AZ$5,0)-1)</f>
        <v>0</v>
      </c>
      <c r="AH12" s="33">
        <f>INDEX(Results!$A$7:$A$107,MATCH(TeamsRev!AI12,Results!$B$7:$B$107,0))</f>
        <v>8</v>
      </c>
      <c r="AI12" s="77" t="s">
        <v>20</v>
      </c>
      <c r="AJ12" s="66">
        <f>INDEX(Results!$A$7:$AZ$107,MATCH(AH12,Results!$A$7:$A$107,0),MATCH($B$1,Results!$A$5:$AZ$5,0))-INDEX(Results!$A$7:$AZ$107,MATCH(AH12,Results!$A$7:$A$107,0),MATCH($B$1,Results!$A$5:$AZ$5,0)-1)</f>
        <v>0</v>
      </c>
      <c r="AK12" s="33">
        <f>INDEX(Results!$A$7:$A$107,MATCH(TeamsRev!AL12,Results!$B$7:$B$107,0))</f>
        <v>34</v>
      </c>
      <c r="AL12" s="80" t="s">
        <v>116</v>
      </c>
      <c r="AM12" s="66">
        <f>INDEX(Results!$A$7:$AZ$107,MATCH(AK12,Results!$A$7:$A$107,0),MATCH($B$1,Results!$A$5:$AZ$5,0))-INDEX(Results!$A$7:$AZ$107,MATCH(AK12,Results!$A$7:$A$107,0),MATCH($B$1,Results!$A$5:$AZ$5,0)-1)</f>
        <v>0</v>
      </c>
      <c r="AN12" s="33">
        <f>INDEX(Results!$A$7:$A$107,MATCH(TeamsRev!AO12,Results!$B$7:$B$107,0))</f>
        <v>8</v>
      </c>
      <c r="AO12" s="84" t="s">
        <v>20</v>
      </c>
      <c r="AP12" s="66">
        <f>INDEX(Results!$A$7:$AZ$107,MATCH(AN12,Results!$A$7:$A$107,0),MATCH($B$1,Results!$A$5:$AZ$5,0))-INDEX(Results!$A$7:$AZ$107,MATCH(AN12,Results!$A$7:$A$107,0),MATCH($B$1,Results!$A$5:$AZ$5,0)-1)</f>
        <v>0</v>
      </c>
      <c r="AQ12" s="33">
        <f>INDEX(Results!$A$7:$A$107,MATCH(TeamsRev!AR12,Results!$B$7:$B$107,0))</f>
        <v>16</v>
      </c>
      <c r="AR12" s="82" t="s">
        <v>37</v>
      </c>
      <c r="AS12" s="66">
        <f>INDEX(Results!$A$7:$AZ$107,MATCH(AQ12,Results!$A$7:$A$107,0),MATCH($B$1,Results!$A$5:$AZ$5,0))-INDEX(Results!$A$7:$AZ$107,MATCH(AQ12,Results!$A$7:$A$107,0),MATCH($B$1,Results!$A$5:$AZ$5,0)-1)</f>
        <v>0</v>
      </c>
      <c r="AT12" s="33">
        <f>INDEX(Results!$A$7:$A$107,MATCH(TeamsRev!AU12,Results!$B$7:$B$107,0))</f>
        <v>8</v>
      </c>
      <c r="AU12" s="83" t="s">
        <v>20</v>
      </c>
      <c r="AV12" s="66">
        <f>INDEX(Results!$A$7:$AZ$107,MATCH(AT12,Results!$A$7:$A$107,0),MATCH($B$1,Results!$A$5:$AZ$5,0))-INDEX(Results!$A$7:$AZ$107,MATCH(AT12,Results!$A$7:$A$107,0),MATCH($B$1,Results!$A$5:$AZ$5,0)-1)</f>
        <v>0</v>
      </c>
      <c r="AW12" s="33">
        <v>0</v>
      </c>
      <c r="AX12" s="66" t="str">
        <f>VLOOKUP(AW12,Results!$A$7:$B$107,2,FALSE)</f>
        <v>Not A Player</v>
      </c>
      <c r="AY12" s="66">
        <f>INDEX(Results!$A$7:$AZ$107,MATCH(AW12,Results!$A$7:$A$107,0),MATCH($B$1,Results!$A$5:$AZ$5,0))-INDEX(Results!$A$7:$AZ$107,MATCH(AW12,Results!$A$7:$A$107,0),MATCH($B$1,Results!$A$5:$AZ$5,0)-1)</f>
        <v>0</v>
      </c>
      <c r="AZ12" s="33">
        <v>0</v>
      </c>
      <c r="BA12" s="66" t="str">
        <f>VLOOKUP(AZ12,Results!$A$7:$B$107,2,FALSE)</f>
        <v>Not A Player</v>
      </c>
      <c r="BB12" s="66">
        <f>INDEX(Results!$A$7:$AZ$107,MATCH(AZ12,Results!$A$7:$A$107,0),MATCH($B$1,Results!$A$5:$AZ$5,0))-INDEX(Results!$A$7:$AZ$107,MATCH(AZ12,Results!$A$7:$A$107,0),MATCH($B$1,Results!$A$5:$AZ$5,0)-1)</f>
        <v>0</v>
      </c>
      <c r="BC12" s="33">
        <v>0</v>
      </c>
      <c r="BD12" s="66" t="str">
        <f>VLOOKUP(BC12,Results!$A$7:$B$107,2,FALSE)</f>
        <v>Not A Player</v>
      </c>
      <c r="BE12" s="66">
        <f>INDEX(Results!$A$7:$AZ$107,MATCH(BC12,Results!$A$7:$A$107,0),MATCH($B$1,Results!$A$5:$AZ$5,0))-INDEX(Results!$A$7:$AZ$107,MATCH(BC12,Results!$A$7:$A$107,0),MATCH($B$1,Results!$A$5:$AZ$5,0)-1)</f>
        <v>0</v>
      </c>
      <c r="BF12" s="33">
        <v>0</v>
      </c>
      <c r="BG12" s="66" t="str">
        <f>VLOOKUP(BF12,Results!$A$7:$B$107,2,FALSE)</f>
        <v>Not A Player</v>
      </c>
      <c r="BH12" s="66">
        <f>INDEX(Results!$A$7:$AZ$107,MATCH(BF12,Results!$A$7:$A$107,0),MATCH($B$1,Results!$A$5:$AZ$5,0))-INDEX(Results!$A$7:$AZ$107,MATCH(BF12,Results!$A$7:$A$107,0),MATCH($B$1,Results!$A$5:$AZ$5,0)-1)</f>
        <v>0</v>
      </c>
    </row>
    <row r="13" spans="1:60" x14ac:dyDescent="0.25">
      <c r="A13" s="33">
        <f>INDEX(Results!$A$7:$A$107,MATCH(TeamsRev!B13,Results!$B$7:$B$107,0))</f>
        <v>61</v>
      </c>
      <c r="B13" s="67" t="s">
        <v>215</v>
      </c>
      <c r="C13" s="66">
        <f>INDEX(Results!$A$7:$AZ$107,MATCH(A13,Results!$A$7:$A$107,0),MATCH($B$1,Results!$A$5:$AZ$5,0))-INDEX(Results!$A$7:$AZ$107,MATCH(A13,Results!$A$7:$A$107,0),MATCH($B$1,Results!$A$5:$AZ$5,0)-1)</f>
        <v>12993</v>
      </c>
      <c r="D13" s="33">
        <f>INDEX(Results!$A$7:$A$107,MATCH(TeamsRev!E13,Results!$B$7:$B$107,0))</f>
        <v>76</v>
      </c>
      <c r="E13" s="68" t="s">
        <v>96</v>
      </c>
      <c r="F13" s="66">
        <f>INDEX(Results!$A$7:$AZ$107,MATCH(D13,Results!$A$7:$A$107,0),MATCH($B$1,Results!$A$5:$AZ$5,0))-INDEX(Results!$A$7:$AZ$107,MATCH(D13,Results!$A$7:$A$107,0),MATCH($B$1,Results!$A$5:$AZ$5,0)-1)</f>
        <v>0</v>
      </c>
      <c r="G13" s="33">
        <f>INDEX(Results!$A$7:$A$107,MATCH(TeamsRev!H13,Results!$B$7:$B$107,0))</f>
        <v>83</v>
      </c>
      <c r="H13" s="70" t="s">
        <v>117</v>
      </c>
      <c r="I13" s="66">
        <f>INDEX(Results!$A$7:$AZ$107,MATCH(G13,Results!$A$7:$A$107,0),MATCH($B$1,Results!$A$5:$AZ$5,0))-INDEX(Results!$A$7:$AZ$107,MATCH(G13,Results!$A$7:$A$107,0),MATCH($B$1,Results!$A$5:$AZ$5,0)-1)</f>
        <v>0</v>
      </c>
      <c r="J13" s="33">
        <f>INDEX(Results!$A$7:$A$107,MATCH(TeamsRev!K13,Results!$B$7:$B$107,0))</f>
        <v>47</v>
      </c>
      <c r="K13" s="71" t="s">
        <v>10</v>
      </c>
      <c r="L13" s="22">
        <f>INDEX(Results!$A$7:$AZ$107,MATCH(J13,Results!$A$7:$A$107,0),MATCH($B$1,Results!$A$5:$AZ$5,0))-INDEX(Results!$A$7:$AZ$107,MATCH(J13,Results!$A$7:$A$107,0),MATCH($B$1,Results!$A$5:$AZ$5,0)-1)</f>
        <v>0</v>
      </c>
      <c r="M13" s="33">
        <f>INDEX(Results!$A$7:$A$107,MATCH(TeamsRev!N13,Results!$B$7:$B$107,0))</f>
        <v>83</v>
      </c>
      <c r="N13" s="72" t="s">
        <v>117</v>
      </c>
      <c r="O13" s="66">
        <f>INDEX(Results!$A$7:$AZ$107,MATCH(M13,Results!$A$7:$A$107,0),MATCH($B$1,Results!$A$5:$AZ$5,0))-INDEX(Results!$A$7:$AZ$107,MATCH(M13,Results!$A$7:$A$107,0),MATCH($B$1,Results!$A$5:$AZ$5,0)-1)</f>
        <v>0</v>
      </c>
      <c r="P13" s="33" t="e">
        <f>INDEX(Results!$A$7:$A$107,MATCH(TeamsRev!Q13,Results!$B$7:$B$107,0))</f>
        <v>#N/A</v>
      </c>
      <c r="Q13" s="73" t="s">
        <v>362</v>
      </c>
      <c r="R13" s="66" t="e">
        <f>INDEX(Results!$A$7:$AZ$107,MATCH(P13,Results!$A$7:$A$107,0),MATCH($B$1,Results!$A$5:$AZ$5,0))-INDEX(Results!$A$7:$AZ$107,MATCH(P13,Results!$A$7:$A$107,0),MATCH($B$1,Results!$A$5:$AZ$5,0)-1)</f>
        <v>#N/A</v>
      </c>
      <c r="S13" s="33">
        <f>INDEX(Results!$A$7:$A$107,MATCH(TeamsRev!T13,Results!$B$7:$B$107,0))</f>
        <v>76</v>
      </c>
      <c r="T13" s="74" t="s">
        <v>96</v>
      </c>
      <c r="U13" s="66">
        <f>INDEX(Results!$A$7:$AZ$107,MATCH(S13,Results!$A$7:$A$107,0),MATCH($B$1,Results!$A$5:$AZ$5,0))-INDEX(Results!$A$7:$AZ$107,MATCH(S13,Results!$A$7:$A$107,0),MATCH($B$1,Results!$A$5:$AZ$5,0)-1)</f>
        <v>0</v>
      </c>
      <c r="V13" s="33">
        <f>INDEX(Results!$A$7:$A$107,MATCH(TeamsRev!W13,Results!$B$7:$B$107,0))</f>
        <v>76</v>
      </c>
      <c r="W13" s="75" t="s">
        <v>96</v>
      </c>
      <c r="X13" s="66">
        <f>INDEX(Results!$A$7:$AZ$107,MATCH(V13,Results!$A$7:$A$107,0),MATCH($B$1,Results!$A$5:$AZ$5,0))-INDEX(Results!$A$7:$AZ$107,MATCH(V13,Results!$A$7:$A$107,0),MATCH($B$1,Results!$A$5:$AZ$5,0)-1)</f>
        <v>0</v>
      </c>
      <c r="Y13" s="33">
        <f>INDEX(Results!$A$7:$A$107,MATCH(TeamsRev!Z13,Results!$B$7:$B$107,0))</f>
        <v>61</v>
      </c>
      <c r="Z13" s="76" t="s">
        <v>215</v>
      </c>
      <c r="AA13" s="66">
        <f>INDEX(Results!$A$7:$AZ$107,MATCH(Y13,Results!$A$7:$A$107,0),MATCH($B$1,Results!$A$5:$AZ$5,0))-INDEX(Results!$A$7:$AZ$107,MATCH(Y13,Results!$A$7:$A$107,0),MATCH($B$1,Results!$A$5:$AZ$5,0)-1)</f>
        <v>12993</v>
      </c>
      <c r="AB13" s="33" t="e">
        <f>INDEX(Results!$A$7:$A$107,MATCH(TeamsRev!AC13,Results!$B$7:$B$107,0))</f>
        <v>#N/A</v>
      </c>
      <c r="AC13" s="89"/>
      <c r="AD13" s="66" t="e">
        <f>INDEX(Results!$A$7:$AZ$107,MATCH(AB13,Results!$A$7:$A$107,0),MATCH($B$1,Results!$A$5:$AZ$5,0))-INDEX(Results!$A$7:$AZ$107,MATCH(AB13,Results!$A$7:$A$107,0),MATCH($B$1,Results!$A$5:$AZ$5,0)-1)</f>
        <v>#N/A</v>
      </c>
      <c r="AE13" s="33">
        <f>INDEX(Results!$A$7:$A$107,MATCH(TeamsRev!AF13,Results!$B$7:$B$107,0))</f>
        <v>83</v>
      </c>
      <c r="AF13" s="77" t="s">
        <v>117</v>
      </c>
      <c r="AG13" s="66">
        <f>INDEX(Results!$A$7:$AZ$107,MATCH(AE13,Results!$A$7:$A$107,0),MATCH($B$1,Results!$A$5:$AZ$5,0))-INDEX(Results!$A$7:$AZ$107,MATCH(AE13,Results!$A$7:$A$107,0),MATCH($B$1,Results!$A$5:$AZ$5,0)-1)</f>
        <v>0</v>
      </c>
      <c r="AH13" s="33">
        <f>INDEX(Results!$A$7:$A$107,MATCH(TeamsRev!AI13,Results!$B$7:$B$107,0))</f>
        <v>76</v>
      </c>
      <c r="AI13" s="77" t="s">
        <v>96</v>
      </c>
      <c r="AJ13" s="66">
        <f>INDEX(Results!$A$7:$AZ$107,MATCH(AH13,Results!$A$7:$A$107,0),MATCH($B$1,Results!$A$5:$AZ$5,0))-INDEX(Results!$A$7:$AZ$107,MATCH(AH13,Results!$A$7:$A$107,0),MATCH($B$1,Results!$A$5:$AZ$5,0)-1)</f>
        <v>0</v>
      </c>
      <c r="AK13" s="33">
        <f>INDEX(Results!$A$7:$A$107,MATCH(TeamsRev!AL13,Results!$B$7:$B$107,0))</f>
        <v>61</v>
      </c>
      <c r="AL13" s="80" t="s">
        <v>215</v>
      </c>
      <c r="AM13" s="66">
        <f>INDEX(Results!$A$7:$AZ$107,MATCH(AK13,Results!$A$7:$A$107,0),MATCH($B$1,Results!$A$5:$AZ$5,0))-INDEX(Results!$A$7:$AZ$107,MATCH(AK13,Results!$A$7:$A$107,0),MATCH($B$1,Results!$A$5:$AZ$5,0)-1)</f>
        <v>12993</v>
      </c>
      <c r="AN13" s="33">
        <f>INDEX(Results!$A$7:$A$107,MATCH(TeamsRev!AO13,Results!$B$7:$B$107,0))</f>
        <v>47</v>
      </c>
      <c r="AO13" s="84" t="s">
        <v>10</v>
      </c>
      <c r="AP13" s="66">
        <f>INDEX(Results!$A$7:$AZ$107,MATCH(AN13,Results!$A$7:$A$107,0),MATCH($B$1,Results!$A$5:$AZ$5,0))-INDEX(Results!$A$7:$AZ$107,MATCH(AN13,Results!$A$7:$A$107,0),MATCH($B$1,Results!$A$5:$AZ$5,0)-1)</f>
        <v>0</v>
      </c>
      <c r="AQ13" s="33">
        <f>INDEX(Results!$A$7:$A$107,MATCH(TeamsRev!AR13,Results!$B$7:$B$107,0))</f>
        <v>61</v>
      </c>
      <c r="AR13" s="82" t="s">
        <v>215</v>
      </c>
      <c r="AS13" s="66">
        <f>INDEX(Results!$A$7:$AZ$107,MATCH(AQ13,Results!$A$7:$A$107,0),MATCH($B$1,Results!$A$5:$AZ$5,0))-INDEX(Results!$A$7:$AZ$107,MATCH(AQ13,Results!$A$7:$A$107,0),MATCH($B$1,Results!$A$5:$AZ$5,0)-1)</f>
        <v>12993</v>
      </c>
      <c r="AT13" s="33">
        <f>INDEX(Results!$A$7:$A$107,MATCH(TeamsRev!AU13,Results!$B$7:$B$107,0))</f>
        <v>61</v>
      </c>
      <c r="AU13" s="83" t="s">
        <v>215</v>
      </c>
      <c r="AV13" s="66">
        <f>INDEX(Results!$A$7:$AZ$107,MATCH(AT13,Results!$A$7:$A$107,0),MATCH($B$1,Results!$A$5:$AZ$5,0))-INDEX(Results!$A$7:$AZ$107,MATCH(AT13,Results!$A$7:$A$107,0),MATCH($B$1,Results!$A$5:$AZ$5,0)-1)</f>
        <v>12993</v>
      </c>
      <c r="AW13" s="33">
        <v>0</v>
      </c>
      <c r="AX13" s="66" t="str">
        <f>VLOOKUP(AW13,Results!$A$7:$B$107,2,FALSE)</f>
        <v>Not A Player</v>
      </c>
      <c r="AY13" s="66">
        <f>INDEX(Results!$A$7:$AZ$107,MATCH(AW13,Results!$A$7:$A$107,0),MATCH($B$1,Results!$A$5:$AZ$5,0))-INDEX(Results!$A$7:$AZ$107,MATCH(AW13,Results!$A$7:$A$107,0),MATCH($B$1,Results!$A$5:$AZ$5,0)-1)</f>
        <v>0</v>
      </c>
      <c r="AZ13" s="33">
        <v>0</v>
      </c>
      <c r="BA13" s="66" t="str">
        <f>VLOOKUP(AZ13,Results!$A$7:$B$107,2,FALSE)</f>
        <v>Not A Player</v>
      </c>
      <c r="BB13" s="66">
        <f>INDEX(Results!$A$7:$AZ$107,MATCH(AZ13,Results!$A$7:$A$107,0),MATCH($B$1,Results!$A$5:$AZ$5,0))-INDEX(Results!$A$7:$AZ$107,MATCH(AZ13,Results!$A$7:$A$107,0),MATCH($B$1,Results!$A$5:$AZ$5,0)-1)</f>
        <v>0</v>
      </c>
      <c r="BC13" s="33">
        <v>0</v>
      </c>
      <c r="BD13" s="66" t="str">
        <f>VLOOKUP(BC13,Results!$A$7:$B$107,2,FALSE)</f>
        <v>Not A Player</v>
      </c>
      <c r="BE13" s="66">
        <f>INDEX(Results!$A$7:$AZ$107,MATCH(BC13,Results!$A$7:$A$107,0),MATCH($B$1,Results!$A$5:$AZ$5,0))-INDEX(Results!$A$7:$AZ$107,MATCH(BC13,Results!$A$7:$A$107,0),MATCH($B$1,Results!$A$5:$AZ$5,0)-1)</f>
        <v>0</v>
      </c>
      <c r="BF13" s="33">
        <v>0</v>
      </c>
      <c r="BG13" s="66" t="str">
        <f>VLOOKUP(BF13,Results!$A$7:$B$107,2,FALSE)</f>
        <v>Not A Player</v>
      </c>
      <c r="BH13" s="66">
        <f>INDEX(Results!$A$7:$AZ$107,MATCH(BF13,Results!$A$7:$A$107,0),MATCH($B$1,Results!$A$5:$AZ$5,0))-INDEX(Results!$A$7:$AZ$107,MATCH(BF13,Results!$A$7:$A$107,0),MATCH($B$1,Results!$A$5:$AZ$5,0)-1)</f>
        <v>0</v>
      </c>
    </row>
    <row r="14" spans="1:60" x14ac:dyDescent="0.25">
      <c r="A14" s="33">
        <f>INDEX(Results!$A$7:$A$107,MATCH(TeamsRev!B14,Results!$B$7:$B$107,0))</f>
        <v>15</v>
      </c>
      <c r="B14" s="67" t="s">
        <v>1</v>
      </c>
      <c r="C14" s="66">
        <f>INDEX(Results!$A$7:$AZ$107,MATCH(A14,Results!$A$7:$A$107,0),MATCH($B$1,Results!$A$5:$AZ$5,0))-INDEX(Results!$A$7:$AZ$107,MATCH(A14,Results!$A$7:$A$107,0),MATCH($B$1,Results!$A$5:$AZ$5,0)-1)</f>
        <v>0</v>
      </c>
      <c r="D14" s="33">
        <f>INDEX(Results!$A$7:$A$107,MATCH(TeamsRev!E14,Results!$B$7:$B$107,0))</f>
        <v>15</v>
      </c>
      <c r="E14" s="68" t="s">
        <v>1</v>
      </c>
      <c r="F14" s="66">
        <f>INDEX(Results!$A$7:$AZ$107,MATCH(D14,Results!$A$7:$A$107,0),MATCH($B$1,Results!$A$5:$AZ$5,0))-INDEX(Results!$A$7:$AZ$107,MATCH(D14,Results!$A$7:$A$107,0),MATCH($B$1,Results!$A$5:$AZ$5,0)-1)</f>
        <v>0</v>
      </c>
      <c r="G14" s="33">
        <f>INDEX(Results!$A$7:$A$107,MATCH(TeamsRev!H14,Results!$B$7:$B$107,0))</f>
        <v>33</v>
      </c>
      <c r="H14" s="70" t="s">
        <v>59</v>
      </c>
      <c r="I14" s="66">
        <f>INDEX(Results!$A$7:$AZ$107,MATCH(G14,Results!$A$7:$A$107,0),MATCH($B$1,Results!$A$5:$AZ$5,0))-INDEX(Results!$A$7:$AZ$107,MATCH(G14,Results!$A$7:$A$107,0),MATCH($B$1,Results!$A$5:$AZ$5,0)-1)</f>
        <v>246725</v>
      </c>
      <c r="J14" s="33">
        <f>INDEX(Results!$A$7:$A$107,MATCH(TeamsRev!K14,Results!$B$7:$B$107,0))</f>
        <v>25</v>
      </c>
      <c r="K14" s="71" t="s">
        <v>4</v>
      </c>
      <c r="L14" s="66">
        <f>INDEX(Results!$A$7:$AZ$107,MATCH(J14,Results!$A$7:$A$107,0),MATCH($B$1,Results!$A$5:$AZ$5,0))-INDEX(Results!$A$7:$AZ$107,MATCH(J14,Results!$A$7:$A$107,0),MATCH($B$1,Results!$A$5:$AZ$5,0)-1)</f>
        <v>15407</v>
      </c>
      <c r="M14" s="33">
        <f>INDEX(Results!$A$7:$A$107,MATCH(TeamsRev!N14,Results!$B$7:$B$107,0))</f>
        <v>7</v>
      </c>
      <c r="N14" s="72" t="s">
        <v>81</v>
      </c>
      <c r="O14" s="66">
        <f>INDEX(Results!$A$7:$AZ$107,MATCH(M14,Results!$A$7:$A$107,0),MATCH($B$1,Results!$A$5:$AZ$5,0))-INDEX(Results!$A$7:$AZ$107,MATCH(M14,Results!$A$7:$A$107,0),MATCH($B$1,Results!$A$5:$AZ$5,0)-1)</f>
        <v>0</v>
      </c>
      <c r="P14" s="33">
        <f>INDEX(Results!$A$7:$A$107,MATCH(TeamsRev!Q14,Results!$B$7:$B$107,0))</f>
        <v>7</v>
      </c>
      <c r="Q14" s="73" t="s">
        <v>81</v>
      </c>
      <c r="R14" s="66">
        <f>INDEX(Results!$A$7:$AZ$107,MATCH(P14,Results!$A$7:$A$107,0),MATCH($B$1,Results!$A$5:$AZ$5,0))-INDEX(Results!$A$7:$AZ$107,MATCH(P14,Results!$A$7:$A$107,0),MATCH($B$1,Results!$A$5:$AZ$5,0)-1)</f>
        <v>0</v>
      </c>
      <c r="S14" s="33">
        <f>INDEX(Results!$A$7:$A$107,MATCH(TeamsRev!T14,Results!$B$7:$B$107,0))</f>
        <v>33</v>
      </c>
      <c r="T14" s="74" t="s">
        <v>59</v>
      </c>
      <c r="U14" s="66">
        <f>INDEX(Results!$A$7:$AZ$107,MATCH(S14,Results!$A$7:$A$107,0),MATCH($B$1,Results!$A$5:$AZ$5,0))-INDEX(Results!$A$7:$AZ$107,MATCH(S14,Results!$A$7:$A$107,0),MATCH($B$1,Results!$A$5:$AZ$5,0)-1)</f>
        <v>246725</v>
      </c>
      <c r="V14" s="33">
        <f>INDEX(Results!$A$7:$A$107,MATCH(TeamsRev!W14,Results!$B$7:$B$107,0))</f>
        <v>15</v>
      </c>
      <c r="W14" s="75" t="s">
        <v>1</v>
      </c>
      <c r="X14" s="66">
        <f>INDEX(Results!$A$7:$AZ$107,MATCH(V14,Results!$A$7:$A$107,0),MATCH($B$1,Results!$A$5:$AZ$5,0))-INDEX(Results!$A$7:$AZ$107,MATCH(V14,Results!$A$7:$A$107,0),MATCH($B$1,Results!$A$5:$AZ$5,0)-1)</f>
        <v>0</v>
      </c>
      <c r="Y14" s="33">
        <f>INDEX(Results!$A$7:$A$107,MATCH(TeamsRev!Z14,Results!$B$7:$B$107,0))</f>
        <v>7</v>
      </c>
      <c r="Z14" s="76" t="s">
        <v>81</v>
      </c>
      <c r="AA14" s="66">
        <f>INDEX(Results!$A$7:$AZ$107,MATCH(Y14,Results!$A$7:$A$107,0),MATCH($B$1,Results!$A$5:$AZ$5,0))-INDEX(Results!$A$7:$AZ$107,MATCH(Y14,Results!$A$7:$A$107,0),MATCH($B$1,Results!$A$5:$AZ$5,0)-1)</f>
        <v>0</v>
      </c>
      <c r="AB14" s="33" t="e">
        <f>INDEX(Results!$A$7:$A$107,MATCH(TeamsRev!AC14,Results!$B$7:$B$107,0))</f>
        <v>#N/A</v>
      </c>
      <c r="AC14" s="89"/>
      <c r="AD14" s="66" t="e">
        <f>INDEX(Results!$A$7:$AZ$107,MATCH(AB14,Results!$A$7:$A$107,0),MATCH($B$1,Results!$A$5:$AZ$5,0))-INDEX(Results!$A$7:$AZ$107,MATCH(AB14,Results!$A$7:$A$107,0),MATCH($B$1,Results!$A$5:$AZ$5,0)-1)</f>
        <v>#N/A</v>
      </c>
      <c r="AE14" s="33">
        <f>INDEX(Results!$A$7:$A$107,MATCH(TeamsRev!AF14,Results!$B$7:$B$107,0))</f>
        <v>33</v>
      </c>
      <c r="AF14" s="77" t="s">
        <v>59</v>
      </c>
      <c r="AG14" s="66">
        <f>INDEX(Results!$A$7:$AZ$107,MATCH(AE14,Results!$A$7:$A$107,0),MATCH($B$1,Results!$A$5:$AZ$5,0))-INDEX(Results!$A$7:$AZ$107,MATCH(AE14,Results!$A$7:$A$107,0),MATCH($B$1,Results!$A$5:$AZ$5,0)-1)</f>
        <v>246725</v>
      </c>
      <c r="AH14" s="33">
        <f>INDEX(Results!$A$7:$A$107,MATCH(TeamsRev!AI14,Results!$B$7:$B$107,0))</f>
        <v>7</v>
      </c>
      <c r="AI14" s="77" t="s">
        <v>81</v>
      </c>
      <c r="AJ14" s="66">
        <f>INDEX(Results!$A$7:$AZ$107,MATCH(AH14,Results!$A$7:$A$107,0),MATCH($B$1,Results!$A$5:$AZ$5,0))-INDEX(Results!$A$7:$AZ$107,MATCH(AH14,Results!$A$7:$A$107,0),MATCH($B$1,Results!$A$5:$AZ$5,0)-1)</f>
        <v>0</v>
      </c>
      <c r="AK14" s="33">
        <f>INDEX(Results!$A$7:$A$107,MATCH(TeamsRev!AL14,Results!$B$7:$B$107,0))</f>
        <v>7</v>
      </c>
      <c r="AL14" s="80" t="s">
        <v>81</v>
      </c>
      <c r="AM14" s="66">
        <f>INDEX(Results!$A$7:$AZ$107,MATCH(AK14,Results!$A$7:$A$107,0),MATCH($B$1,Results!$A$5:$AZ$5,0))-INDEX(Results!$A$7:$AZ$107,MATCH(AK14,Results!$A$7:$A$107,0),MATCH($B$1,Results!$A$5:$AZ$5,0)-1)</f>
        <v>0</v>
      </c>
      <c r="AN14" s="33">
        <f>INDEX(Results!$A$7:$A$107,MATCH(TeamsRev!AO14,Results!$B$7:$B$107,0))</f>
        <v>33</v>
      </c>
      <c r="AO14" s="84" t="s">
        <v>59</v>
      </c>
      <c r="AP14" s="66">
        <f>INDEX(Results!$A$7:$AZ$107,MATCH(AN14,Results!$A$7:$A$107,0),MATCH($B$1,Results!$A$5:$AZ$5,0))-INDEX(Results!$A$7:$AZ$107,MATCH(AN14,Results!$A$7:$A$107,0),MATCH($B$1,Results!$A$5:$AZ$5,0)-1)</f>
        <v>246725</v>
      </c>
      <c r="AQ14" s="33">
        <f>INDEX(Results!$A$7:$A$107,MATCH(TeamsRev!AR14,Results!$B$7:$B$107,0))</f>
        <v>33</v>
      </c>
      <c r="AR14" s="82" t="s">
        <v>59</v>
      </c>
      <c r="AS14" s="66">
        <f>INDEX(Results!$A$7:$AZ$107,MATCH(AQ14,Results!$A$7:$A$107,0),MATCH($B$1,Results!$A$5:$AZ$5,0))-INDEX(Results!$A$7:$AZ$107,MATCH(AQ14,Results!$A$7:$A$107,0),MATCH($B$1,Results!$A$5:$AZ$5,0)-1)</f>
        <v>246725</v>
      </c>
      <c r="AT14" s="33">
        <f>INDEX(Results!$A$7:$A$107,MATCH(TeamsRev!AU14,Results!$B$7:$B$107,0))</f>
        <v>7</v>
      </c>
      <c r="AU14" s="83" t="s">
        <v>81</v>
      </c>
      <c r="AV14" s="66">
        <f>INDEX(Results!$A$7:$AZ$107,MATCH(AT14,Results!$A$7:$A$107,0),MATCH($B$1,Results!$A$5:$AZ$5,0))-INDEX(Results!$A$7:$AZ$107,MATCH(AT14,Results!$A$7:$A$107,0),MATCH($B$1,Results!$A$5:$AZ$5,0)-1)</f>
        <v>0</v>
      </c>
      <c r="AW14" s="33">
        <v>0</v>
      </c>
      <c r="AX14" s="66" t="str">
        <f>VLOOKUP(AW14,Results!$A$7:$B$107,2,FALSE)</f>
        <v>Not A Player</v>
      </c>
      <c r="AY14" s="66">
        <f>INDEX(Results!$A$7:$AZ$107,MATCH(AW14,Results!$A$7:$A$107,0),MATCH($B$1,Results!$A$5:$AZ$5,0))-INDEX(Results!$A$7:$AZ$107,MATCH(AW14,Results!$A$7:$A$107,0),MATCH($B$1,Results!$A$5:$AZ$5,0)-1)</f>
        <v>0</v>
      </c>
      <c r="AZ14" s="33">
        <v>0</v>
      </c>
      <c r="BA14" s="66" t="str">
        <f>VLOOKUP(AZ14,Results!$A$7:$B$107,2,FALSE)</f>
        <v>Not A Player</v>
      </c>
      <c r="BB14" s="66">
        <f>INDEX(Results!$A$7:$AZ$107,MATCH(AZ14,Results!$A$7:$A$107,0),MATCH($B$1,Results!$A$5:$AZ$5,0))-INDEX(Results!$A$7:$AZ$107,MATCH(AZ14,Results!$A$7:$A$107,0),MATCH($B$1,Results!$A$5:$AZ$5,0)-1)</f>
        <v>0</v>
      </c>
      <c r="BC14" s="33">
        <v>0</v>
      </c>
      <c r="BD14" s="66" t="str">
        <f>VLOOKUP(BC14,Results!$A$7:$B$107,2,FALSE)</f>
        <v>Not A Player</v>
      </c>
      <c r="BE14" s="66">
        <f>INDEX(Results!$A$7:$AZ$107,MATCH(BC14,Results!$A$7:$A$107,0),MATCH($B$1,Results!$A$5:$AZ$5,0))-INDEX(Results!$A$7:$AZ$107,MATCH(BC14,Results!$A$7:$A$107,0),MATCH($B$1,Results!$A$5:$AZ$5,0)-1)</f>
        <v>0</v>
      </c>
      <c r="BF14" s="33">
        <v>0</v>
      </c>
      <c r="BG14" s="66" t="str">
        <f>VLOOKUP(BF14,Results!$A$7:$B$107,2,FALSE)</f>
        <v>Not A Player</v>
      </c>
      <c r="BH14" s="66">
        <f>INDEX(Results!$A$7:$AZ$107,MATCH(BF14,Results!$A$7:$A$107,0),MATCH($B$1,Results!$A$5:$AZ$5,0))-INDEX(Results!$A$7:$AZ$107,MATCH(BF14,Results!$A$7:$A$107,0),MATCH($B$1,Results!$A$5:$AZ$5,0)-1)</f>
        <v>0</v>
      </c>
    </row>
    <row r="15" spans="1:60" x14ac:dyDescent="0.25">
      <c r="A15" s="33">
        <f>INDEX(Results!$A$7:$A$107,MATCH(TeamsRev!B15,Results!$B$7:$B$107,0))</f>
        <v>20</v>
      </c>
      <c r="B15" s="67" t="s">
        <v>41</v>
      </c>
      <c r="C15" s="66">
        <f>INDEX(Results!$A$7:$AZ$107,MATCH(A15,Results!$A$7:$A$107,0),MATCH($B$1,Results!$A$5:$AZ$5,0))-INDEX(Results!$A$7:$AZ$107,MATCH(A15,Results!$A$7:$A$107,0),MATCH($B$1,Results!$A$5:$AZ$5,0)-1)</f>
        <v>0</v>
      </c>
      <c r="D15" s="33">
        <f>INDEX(Results!$A$7:$A$107,MATCH(TeamsRev!E15,Results!$B$7:$B$107,0))</f>
        <v>46</v>
      </c>
      <c r="E15" s="68" t="s">
        <v>115</v>
      </c>
      <c r="F15" s="66">
        <f>INDEX(Results!$A$7:$AZ$107,MATCH(D15,Results!$A$7:$A$107,0),MATCH($B$1,Results!$A$5:$AZ$5,0))-INDEX(Results!$A$7:$AZ$107,MATCH(D15,Results!$A$7:$A$107,0),MATCH($B$1,Results!$A$5:$AZ$5,0)-1)</f>
        <v>0</v>
      </c>
      <c r="G15" s="33">
        <f>INDEX(Results!$A$7:$A$107,MATCH(TeamsRev!H15,Results!$B$7:$B$107,0))</f>
        <v>30</v>
      </c>
      <c r="H15" s="70" t="s">
        <v>106</v>
      </c>
      <c r="I15" s="66">
        <f>INDEX(Results!$A$7:$AZ$107,MATCH(G15,Results!$A$7:$A$107,0),MATCH($B$1,Results!$A$5:$AZ$5,0))-INDEX(Results!$A$7:$AZ$107,MATCH(G15,Results!$A$7:$A$107,0),MATCH($B$1,Results!$A$5:$AZ$5,0)-1)</f>
        <v>62302</v>
      </c>
      <c r="J15" s="33">
        <f>INDEX(Results!$A$7:$A$107,MATCH(TeamsRev!K15,Results!$B$7:$B$107,0))</f>
        <v>20</v>
      </c>
      <c r="K15" s="71" t="s">
        <v>41</v>
      </c>
      <c r="L15" s="66">
        <f>INDEX(Results!$A$7:$AZ$107,MATCH(J15,Results!$A$7:$A$107,0),MATCH($B$1,Results!$A$5:$AZ$5,0))-INDEX(Results!$A$7:$AZ$107,MATCH(J15,Results!$A$7:$A$107,0),MATCH($B$1,Results!$A$5:$AZ$5,0)-1)</f>
        <v>0</v>
      </c>
      <c r="M15" s="33">
        <f>INDEX(Results!$A$7:$A$107,MATCH(TeamsRev!N15,Results!$B$7:$B$107,0))</f>
        <v>27</v>
      </c>
      <c r="N15" s="72" t="s">
        <v>42</v>
      </c>
      <c r="O15" s="66">
        <f>INDEX(Results!$A$7:$AZ$107,MATCH(M15,Results!$A$7:$A$107,0),MATCH($B$1,Results!$A$5:$AZ$5,0))-INDEX(Results!$A$7:$AZ$107,MATCH(M15,Results!$A$7:$A$107,0),MATCH($B$1,Results!$A$5:$AZ$5,0)-1)</f>
        <v>0</v>
      </c>
      <c r="P15" s="33">
        <f>INDEX(Results!$A$7:$A$107,MATCH(TeamsRev!Q15,Results!$B$7:$B$107,0))</f>
        <v>46</v>
      </c>
      <c r="Q15" s="73" t="s">
        <v>115</v>
      </c>
      <c r="R15" s="66">
        <f>INDEX(Results!$A$7:$AZ$107,MATCH(P15,Results!$A$7:$A$107,0),MATCH($B$1,Results!$A$5:$AZ$5,0))-INDEX(Results!$A$7:$AZ$107,MATCH(P15,Results!$A$7:$A$107,0),MATCH($B$1,Results!$A$5:$AZ$5,0)-1)</f>
        <v>0</v>
      </c>
      <c r="S15" s="33" t="e">
        <f>INDEX(Results!$A$7:$A$107,MATCH(TeamsRev!T15,Results!$B$7:$B$107,0))</f>
        <v>#N/A</v>
      </c>
      <c r="T15" s="74" t="s">
        <v>321</v>
      </c>
      <c r="U15" s="66" t="e">
        <f>INDEX(Results!$A$7:$AZ$107,MATCH(S15,Results!$A$7:$A$107,0),MATCH($B$1,Results!$A$5:$AZ$5,0))-INDEX(Results!$A$7:$AZ$107,MATCH(S15,Results!$A$7:$A$107,0),MATCH($B$1,Results!$A$5:$AZ$5,0)-1)</f>
        <v>#N/A</v>
      </c>
      <c r="V15" s="33">
        <f>INDEX(Results!$A$7:$A$107,MATCH(TeamsRev!W15,Results!$B$7:$B$107,0))</f>
        <v>20</v>
      </c>
      <c r="W15" s="75" t="s">
        <v>41</v>
      </c>
      <c r="X15" s="66">
        <f>INDEX(Results!$A$7:$AZ$107,MATCH(V15,Results!$A$7:$A$107,0),MATCH($B$1,Results!$A$5:$AZ$5,0))-INDEX(Results!$A$7:$AZ$107,MATCH(V15,Results!$A$7:$A$107,0),MATCH($B$1,Results!$A$5:$AZ$5,0)-1)</f>
        <v>0</v>
      </c>
      <c r="Y15" s="33">
        <f>INDEX(Results!$A$7:$A$107,MATCH(TeamsRev!Z15,Results!$B$7:$B$107,0))</f>
        <v>30</v>
      </c>
      <c r="Z15" s="76" t="s">
        <v>106</v>
      </c>
      <c r="AA15" s="66">
        <f>INDEX(Results!$A$7:$AZ$107,MATCH(Y15,Results!$A$7:$A$107,0),MATCH($B$1,Results!$A$5:$AZ$5,0))-INDEX(Results!$A$7:$AZ$107,MATCH(Y15,Results!$A$7:$A$107,0),MATCH($B$1,Results!$A$5:$AZ$5,0)-1)</f>
        <v>62302</v>
      </c>
      <c r="AB15" s="33" t="e">
        <f>INDEX(Results!$A$7:$A$107,MATCH(TeamsRev!AC15,Results!$B$7:$B$107,0))</f>
        <v>#N/A</v>
      </c>
      <c r="AC15" s="89"/>
      <c r="AD15" s="66" t="e">
        <f>INDEX(Results!$A$7:$AZ$107,MATCH(AB15,Results!$A$7:$A$107,0),MATCH($B$1,Results!$A$5:$AZ$5,0))-INDEX(Results!$A$7:$AZ$107,MATCH(AB15,Results!$A$7:$A$107,0),MATCH($B$1,Results!$A$5:$AZ$5,0)-1)</f>
        <v>#N/A</v>
      </c>
      <c r="AE15" s="33">
        <f>INDEX(Results!$A$7:$A$107,MATCH(TeamsRev!AF15,Results!$B$7:$B$107,0))</f>
        <v>30</v>
      </c>
      <c r="AF15" s="77" t="s">
        <v>106</v>
      </c>
      <c r="AG15" s="66">
        <f>INDEX(Results!$A$7:$AZ$107,MATCH(AE15,Results!$A$7:$A$107,0),MATCH($B$1,Results!$A$5:$AZ$5,0))-INDEX(Results!$A$7:$AZ$107,MATCH(AE15,Results!$A$7:$A$107,0),MATCH($B$1,Results!$A$5:$AZ$5,0)-1)</f>
        <v>62302</v>
      </c>
      <c r="AH15" s="33">
        <f>INDEX(Results!$A$7:$A$107,MATCH(TeamsRev!AI15,Results!$B$7:$B$107,0))</f>
        <v>30</v>
      </c>
      <c r="AI15" s="77" t="s">
        <v>106</v>
      </c>
      <c r="AJ15" s="66">
        <f>INDEX(Results!$A$7:$AZ$107,MATCH(AH15,Results!$A$7:$A$107,0),MATCH($B$1,Results!$A$5:$AZ$5,0))-INDEX(Results!$A$7:$AZ$107,MATCH(AH15,Results!$A$7:$A$107,0),MATCH($B$1,Results!$A$5:$AZ$5,0)-1)</f>
        <v>62302</v>
      </c>
      <c r="AK15" s="33">
        <f>INDEX(Results!$A$7:$A$107,MATCH(TeamsRev!AL15,Results!$B$7:$B$107,0))</f>
        <v>30</v>
      </c>
      <c r="AL15" s="80" t="s">
        <v>106</v>
      </c>
      <c r="AM15" s="66">
        <f>INDEX(Results!$A$7:$AZ$107,MATCH(AK15,Results!$A$7:$A$107,0),MATCH($B$1,Results!$A$5:$AZ$5,0))-INDEX(Results!$A$7:$AZ$107,MATCH(AK15,Results!$A$7:$A$107,0),MATCH($B$1,Results!$A$5:$AZ$5,0)-1)</f>
        <v>62302</v>
      </c>
      <c r="AN15" s="33">
        <f>INDEX(Results!$A$7:$A$107,MATCH(TeamsRev!AO15,Results!$B$7:$B$107,0))</f>
        <v>20</v>
      </c>
      <c r="AO15" s="84" t="s">
        <v>41</v>
      </c>
      <c r="AP15" s="66">
        <f>INDEX(Results!$A$7:$AZ$107,MATCH(AN15,Results!$A$7:$A$107,0),MATCH($B$1,Results!$A$5:$AZ$5,0))-INDEX(Results!$A$7:$AZ$107,MATCH(AN15,Results!$A$7:$A$107,0),MATCH($B$1,Results!$A$5:$AZ$5,0)-1)</f>
        <v>0</v>
      </c>
      <c r="AQ15" s="33">
        <f>INDEX(Results!$A$7:$A$107,MATCH(TeamsRev!AR15,Results!$B$7:$B$107,0))</f>
        <v>27</v>
      </c>
      <c r="AR15" s="82" t="s">
        <v>42</v>
      </c>
      <c r="AS15" s="66">
        <f>INDEX(Results!$A$7:$AZ$107,MATCH(AQ15,Results!$A$7:$A$107,0),MATCH($B$1,Results!$A$5:$AZ$5,0))-INDEX(Results!$A$7:$AZ$107,MATCH(AQ15,Results!$A$7:$A$107,0),MATCH($B$1,Results!$A$5:$AZ$5,0)-1)</f>
        <v>0</v>
      </c>
      <c r="AT15" s="33">
        <f>INDEX(Results!$A$7:$A$107,MATCH(TeamsRev!AU15,Results!$B$7:$B$107,0))</f>
        <v>27</v>
      </c>
      <c r="AU15" s="83" t="s">
        <v>42</v>
      </c>
      <c r="AV15" s="66">
        <f>INDEX(Results!$A$7:$AZ$107,MATCH(AT15,Results!$A$7:$A$107,0),MATCH($B$1,Results!$A$5:$AZ$5,0))-INDEX(Results!$A$7:$AZ$107,MATCH(AT15,Results!$A$7:$A$107,0),MATCH($B$1,Results!$A$5:$AZ$5,0)-1)</f>
        <v>0</v>
      </c>
      <c r="AW15" s="33">
        <v>0</v>
      </c>
      <c r="AX15" s="66" t="str">
        <f>VLOOKUP(AW15,Results!$A$7:$B$107,2,FALSE)</f>
        <v>Not A Player</v>
      </c>
      <c r="AY15" s="66">
        <f>INDEX(Results!$A$7:$AZ$107,MATCH(AW15,Results!$A$7:$A$107,0),MATCH($B$1,Results!$A$5:$AZ$5,0))-INDEX(Results!$A$7:$AZ$107,MATCH(AW15,Results!$A$7:$A$107,0),MATCH($B$1,Results!$A$5:$AZ$5,0)-1)</f>
        <v>0</v>
      </c>
      <c r="AZ15" s="33">
        <v>0</v>
      </c>
      <c r="BA15" s="66" t="str">
        <f>VLOOKUP(AZ15,Results!$A$7:$B$107,2,FALSE)</f>
        <v>Not A Player</v>
      </c>
      <c r="BB15" s="66">
        <f>INDEX(Results!$A$7:$AZ$107,MATCH(AZ15,Results!$A$7:$A$107,0),MATCH($B$1,Results!$A$5:$AZ$5,0))-INDEX(Results!$A$7:$AZ$107,MATCH(AZ15,Results!$A$7:$A$107,0),MATCH($B$1,Results!$A$5:$AZ$5,0)-1)</f>
        <v>0</v>
      </c>
      <c r="BC15" s="33">
        <v>0</v>
      </c>
      <c r="BD15" s="66" t="str">
        <f>VLOOKUP(BC15,Results!$A$7:$B$107,2,FALSE)</f>
        <v>Not A Player</v>
      </c>
      <c r="BE15" s="66">
        <f>INDEX(Results!$A$7:$AZ$107,MATCH(BC15,Results!$A$7:$A$107,0),MATCH($B$1,Results!$A$5:$AZ$5,0))-INDEX(Results!$A$7:$AZ$107,MATCH(BC15,Results!$A$7:$A$107,0),MATCH($B$1,Results!$A$5:$AZ$5,0)-1)</f>
        <v>0</v>
      </c>
      <c r="BF15" s="33">
        <v>0</v>
      </c>
      <c r="BG15" s="66" t="str">
        <f>VLOOKUP(BF15,Results!$A$7:$B$107,2,FALSE)</f>
        <v>Not A Player</v>
      </c>
      <c r="BH15" s="66">
        <f>INDEX(Results!$A$7:$AZ$107,MATCH(BF15,Results!$A$7:$A$107,0),MATCH($B$1,Results!$A$5:$AZ$5,0))-INDEX(Results!$A$7:$AZ$107,MATCH(BF15,Results!$A$7:$A$107,0),MATCH($B$1,Results!$A$5:$AZ$5,0)-1)</f>
        <v>0</v>
      </c>
    </row>
    <row r="16" spans="1:60" x14ac:dyDescent="0.25">
      <c r="A16" s="33">
        <f>INDEX(Results!$A$7:$A$107,MATCH(TeamsRev!B16,Results!$B$7:$B$107,0))</f>
        <v>35</v>
      </c>
      <c r="B16" s="67" t="s">
        <v>44</v>
      </c>
      <c r="C16" s="66">
        <f>INDEX(Results!$A$7:$AZ$107,MATCH(A16,Results!$A$7:$A$107,0),MATCH($B$1,Results!$A$5:$AZ$5,0))-INDEX(Results!$A$7:$AZ$107,MATCH(A16,Results!$A$7:$A$107,0),MATCH($B$1,Results!$A$5:$AZ$5,0)-1)</f>
        <v>18460</v>
      </c>
      <c r="D16" s="33">
        <f>INDEX(Results!$A$7:$A$107,MATCH(TeamsRev!E16,Results!$B$7:$B$107,0))</f>
        <v>35</v>
      </c>
      <c r="E16" s="68" t="s">
        <v>44</v>
      </c>
      <c r="F16" s="66">
        <f>INDEX(Results!$A$7:$AZ$107,MATCH(D16,Results!$A$7:$A$107,0),MATCH($B$1,Results!$A$5:$AZ$5,0))-INDEX(Results!$A$7:$AZ$107,MATCH(D16,Results!$A$7:$A$107,0),MATCH($B$1,Results!$A$5:$AZ$5,0)-1)</f>
        <v>18460</v>
      </c>
      <c r="G16" s="33">
        <f>INDEX(Results!$A$7:$A$107,MATCH(TeamsRev!H16,Results!$B$7:$B$107,0))</f>
        <v>29</v>
      </c>
      <c r="H16" s="70" t="s">
        <v>54</v>
      </c>
      <c r="I16" s="66">
        <f>INDEX(Results!$A$7:$AZ$107,MATCH(G16,Results!$A$7:$A$107,0),MATCH($B$1,Results!$A$5:$AZ$5,0))-INDEX(Results!$A$7:$AZ$107,MATCH(G16,Results!$A$7:$A$107,0),MATCH($B$1,Results!$A$5:$AZ$5,0)-1)</f>
        <v>0</v>
      </c>
      <c r="J16" s="33">
        <f>INDEX(Results!$A$7:$A$107,MATCH(TeamsRev!K16,Results!$B$7:$B$107,0))</f>
        <v>35</v>
      </c>
      <c r="K16" s="71" t="s">
        <v>44</v>
      </c>
      <c r="L16" s="66">
        <f>INDEX(Results!$A$7:$AZ$107,MATCH(J16,Results!$A$7:$A$107,0),MATCH($B$1,Results!$A$5:$AZ$5,0))-INDEX(Results!$A$7:$AZ$107,MATCH(J16,Results!$A$7:$A$107,0),MATCH($B$1,Results!$A$5:$AZ$5,0)-1)</f>
        <v>18460</v>
      </c>
      <c r="M16" s="33">
        <f>INDEX(Results!$A$7:$A$107,MATCH(TeamsRev!N16,Results!$B$7:$B$107,0))</f>
        <v>35</v>
      </c>
      <c r="N16" s="72" t="s">
        <v>44</v>
      </c>
      <c r="O16" s="66">
        <f>INDEX(Results!$A$7:$AZ$107,MATCH(M16,Results!$A$7:$A$107,0),MATCH($B$1,Results!$A$5:$AZ$5,0))-INDEX(Results!$A$7:$AZ$107,MATCH(M16,Results!$A$7:$A$107,0),MATCH($B$1,Results!$A$5:$AZ$5,0)-1)</f>
        <v>18460</v>
      </c>
      <c r="P16" s="33">
        <f>INDEX(Results!$A$7:$A$107,MATCH(TeamsRev!Q16,Results!$B$7:$B$107,0))</f>
        <v>77</v>
      </c>
      <c r="Q16" s="73" t="s">
        <v>163</v>
      </c>
      <c r="R16" s="66">
        <f>INDEX(Results!$A$7:$AZ$107,MATCH(P16,Results!$A$7:$A$107,0),MATCH($B$1,Results!$A$5:$AZ$5,0))-INDEX(Results!$A$7:$AZ$107,MATCH(P16,Results!$A$7:$A$107,0),MATCH($B$1,Results!$A$5:$AZ$5,0)-1)</f>
        <v>0</v>
      </c>
      <c r="S16" s="33">
        <f>INDEX(Results!$A$7:$A$107,MATCH(TeamsRev!T16,Results!$B$7:$B$107,0))</f>
        <v>35</v>
      </c>
      <c r="T16" s="74" t="s">
        <v>44</v>
      </c>
      <c r="U16" s="66">
        <f>INDEX(Results!$A$7:$AZ$107,MATCH(S16,Results!$A$7:$A$107,0),MATCH($B$1,Results!$A$5:$AZ$5,0))-INDEX(Results!$A$7:$AZ$107,MATCH(S16,Results!$A$7:$A$107,0),MATCH($B$1,Results!$A$5:$AZ$5,0)-1)</f>
        <v>18460</v>
      </c>
      <c r="V16" s="33">
        <f>INDEX(Results!$A$7:$A$107,MATCH(TeamsRev!W16,Results!$B$7:$B$107,0))</f>
        <v>29</v>
      </c>
      <c r="W16" s="75" t="s">
        <v>54</v>
      </c>
      <c r="X16" s="66">
        <f>INDEX(Results!$A$7:$AZ$107,MATCH(V16,Results!$A$7:$A$107,0),MATCH($B$1,Results!$A$5:$AZ$5,0))-INDEX(Results!$A$7:$AZ$107,MATCH(V16,Results!$A$7:$A$107,0),MATCH($B$1,Results!$A$5:$AZ$5,0)-1)</f>
        <v>0</v>
      </c>
      <c r="Y16" s="33">
        <f>INDEX(Results!$A$7:$A$107,MATCH(TeamsRev!Z16,Results!$B$7:$B$107,0))</f>
        <v>43</v>
      </c>
      <c r="Z16" s="76" t="s">
        <v>14</v>
      </c>
      <c r="AA16" s="66">
        <f>INDEX(Results!$A$7:$AZ$107,MATCH(Y16,Results!$A$7:$A$107,0),MATCH($B$1,Results!$A$5:$AZ$5,0))-INDEX(Results!$A$7:$AZ$107,MATCH(Y16,Results!$A$7:$A$107,0),MATCH($B$1,Results!$A$5:$AZ$5,0)-1)</f>
        <v>0</v>
      </c>
      <c r="AB16" s="33" t="e">
        <f>INDEX(Results!$A$7:$A$107,MATCH(TeamsRev!AC16,Results!$B$7:$B$107,0))</f>
        <v>#N/A</v>
      </c>
      <c r="AC16" s="89"/>
      <c r="AD16" s="66" t="e">
        <f>INDEX(Results!$A$7:$AZ$107,MATCH(AB16,Results!$A$7:$A$107,0),MATCH($B$1,Results!$A$5:$AZ$5,0))-INDEX(Results!$A$7:$AZ$107,MATCH(AB16,Results!$A$7:$A$107,0),MATCH($B$1,Results!$A$5:$AZ$5,0)-1)</f>
        <v>#N/A</v>
      </c>
      <c r="AE16" s="33">
        <f>INDEX(Results!$A$7:$A$107,MATCH(TeamsRev!AF16,Results!$B$7:$B$107,0))</f>
        <v>43</v>
      </c>
      <c r="AF16" s="77" t="s">
        <v>14</v>
      </c>
      <c r="AG16" s="66">
        <f>INDEX(Results!$A$7:$AZ$107,MATCH(AE16,Results!$A$7:$A$107,0),MATCH($B$1,Results!$A$5:$AZ$5,0))-INDEX(Results!$A$7:$AZ$107,MATCH(AE16,Results!$A$7:$A$107,0),MATCH($B$1,Results!$A$5:$AZ$5,0)-1)</f>
        <v>0</v>
      </c>
      <c r="AH16" s="33">
        <f>INDEX(Results!$A$7:$A$107,MATCH(TeamsRev!AI16,Results!$B$7:$B$107,0))</f>
        <v>41</v>
      </c>
      <c r="AI16" s="87" t="s">
        <v>18</v>
      </c>
      <c r="AJ16" s="66">
        <f>INDEX(Results!$A$7:$AZ$107,MATCH(AH16,Results!$A$7:$A$107,0),MATCH($B$1,Results!$A$5:$AZ$5,0))-INDEX(Results!$A$7:$AZ$107,MATCH(AH16,Results!$A$7:$A$107,0),MATCH($B$1,Results!$A$5:$AZ$5,0)-1)</f>
        <v>0</v>
      </c>
      <c r="AK16" s="33">
        <f>INDEX(Results!$A$7:$A$107,MATCH(TeamsRev!AL16,Results!$B$7:$B$107,0))</f>
        <v>43</v>
      </c>
      <c r="AL16" s="80" t="s">
        <v>14</v>
      </c>
      <c r="AM16" s="66">
        <f>INDEX(Results!$A$7:$AZ$107,MATCH(AK16,Results!$A$7:$A$107,0),MATCH($B$1,Results!$A$5:$AZ$5,0))-INDEX(Results!$A$7:$AZ$107,MATCH(AK16,Results!$A$7:$A$107,0),MATCH($B$1,Results!$A$5:$AZ$5,0)-1)</f>
        <v>0</v>
      </c>
      <c r="AN16" s="33">
        <f>INDEX(Results!$A$7:$A$107,MATCH(TeamsRev!AO16,Results!$B$7:$B$107,0))</f>
        <v>35</v>
      </c>
      <c r="AO16" s="84" t="s">
        <v>44</v>
      </c>
      <c r="AP16" s="66">
        <f>INDEX(Results!$A$7:$AZ$107,MATCH(AN16,Results!$A$7:$A$107,0),MATCH($B$1,Results!$A$5:$AZ$5,0))-INDEX(Results!$A$7:$AZ$107,MATCH(AN16,Results!$A$7:$A$107,0),MATCH($B$1,Results!$A$5:$AZ$5,0)-1)</f>
        <v>18460</v>
      </c>
      <c r="AQ16" s="33">
        <f>INDEX(Results!$A$7:$A$107,MATCH(TeamsRev!AR16,Results!$B$7:$B$107,0))</f>
        <v>43</v>
      </c>
      <c r="AR16" s="82" t="s">
        <v>14</v>
      </c>
      <c r="AS16" s="66">
        <f>INDEX(Results!$A$7:$AZ$107,MATCH(AQ16,Results!$A$7:$A$107,0),MATCH($B$1,Results!$A$5:$AZ$5,0))-INDEX(Results!$A$7:$AZ$107,MATCH(AQ16,Results!$A$7:$A$107,0),MATCH($B$1,Results!$A$5:$AZ$5,0)-1)</f>
        <v>0</v>
      </c>
      <c r="AT16" s="33">
        <f>INDEX(Results!$A$7:$A$107,MATCH(TeamsRev!AU16,Results!$B$7:$B$107,0))</f>
        <v>35</v>
      </c>
      <c r="AU16" s="83" t="s">
        <v>44</v>
      </c>
      <c r="AV16" s="66">
        <f>INDEX(Results!$A$7:$AZ$107,MATCH(AT16,Results!$A$7:$A$107,0),MATCH($B$1,Results!$A$5:$AZ$5,0))-INDEX(Results!$A$7:$AZ$107,MATCH(AT16,Results!$A$7:$A$107,0),MATCH($B$1,Results!$A$5:$AZ$5,0)-1)</f>
        <v>18460</v>
      </c>
      <c r="AW16" s="33">
        <v>0</v>
      </c>
      <c r="AX16" s="66" t="str">
        <f>VLOOKUP(AW16,Results!$A$7:$B$107,2,FALSE)</f>
        <v>Not A Player</v>
      </c>
      <c r="AY16" s="66">
        <f>INDEX(Results!$A$7:$AZ$107,MATCH(AW16,Results!$A$7:$A$107,0),MATCH($B$1,Results!$A$5:$AZ$5,0))-INDEX(Results!$A$7:$AZ$107,MATCH(AW16,Results!$A$7:$A$107,0),MATCH($B$1,Results!$A$5:$AZ$5,0)-1)</f>
        <v>0</v>
      </c>
      <c r="AZ16" s="33">
        <v>0</v>
      </c>
      <c r="BA16" s="66" t="str">
        <f>VLOOKUP(AZ16,Results!$A$7:$B$107,2,FALSE)</f>
        <v>Not A Player</v>
      </c>
      <c r="BB16" s="66">
        <f>INDEX(Results!$A$7:$AZ$107,MATCH(AZ16,Results!$A$7:$A$107,0),MATCH($B$1,Results!$A$5:$AZ$5,0))-INDEX(Results!$A$7:$AZ$107,MATCH(AZ16,Results!$A$7:$A$107,0),MATCH($B$1,Results!$A$5:$AZ$5,0)-1)</f>
        <v>0</v>
      </c>
      <c r="BC16" s="33">
        <v>0</v>
      </c>
      <c r="BD16" s="66" t="str">
        <f>VLOOKUP(BC16,Results!$A$7:$B$107,2,FALSE)</f>
        <v>Not A Player</v>
      </c>
      <c r="BE16" s="66">
        <f>INDEX(Results!$A$7:$AZ$107,MATCH(BC16,Results!$A$7:$A$107,0),MATCH($B$1,Results!$A$5:$AZ$5,0))-INDEX(Results!$A$7:$AZ$107,MATCH(BC16,Results!$A$7:$A$107,0),MATCH($B$1,Results!$A$5:$AZ$5,0)-1)</f>
        <v>0</v>
      </c>
      <c r="BF16" s="33">
        <v>0</v>
      </c>
      <c r="BG16" s="66" t="str">
        <f>VLOOKUP(BF16,Results!$A$7:$B$107,2,FALSE)</f>
        <v>Not A Player</v>
      </c>
      <c r="BH16" s="66">
        <f>INDEX(Results!$A$7:$AZ$107,MATCH(BF16,Results!$A$7:$A$107,0),MATCH($B$1,Results!$A$5:$AZ$5,0))-INDEX(Results!$A$7:$AZ$107,MATCH(BF16,Results!$A$7:$A$107,0),MATCH($B$1,Results!$A$5:$AZ$5,0)-1)</f>
        <v>0</v>
      </c>
    </row>
    <row r="17" spans="1:60" x14ac:dyDescent="0.25">
      <c r="A17" s="33">
        <f>INDEX(Results!$A$7:$A$107,MATCH(TeamsRev!B17,Results!$B$7:$B$107,0))</f>
        <v>24</v>
      </c>
      <c r="B17" s="67" t="s">
        <v>27</v>
      </c>
      <c r="C17" s="66">
        <f>INDEX(Results!$A$7:$AZ$107,MATCH(A17,Results!$A$7:$A$107,0),MATCH($B$1,Results!$A$5:$AZ$5,0))-INDEX(Results!$A$7:$AZ$107,MATCH(A17,Results!$A$7:$A$107,0),MATCH($B$1,Results!$A$5:$AZ$5,0)-1)</f>
        <v>530133</v>
      </c>
      <c r="D17" s="33">
        <f>INDEX(Results!$A$7:$A$107,MATCH(TeamsRev!E17,Results!$B$7:$B$107,0))</f>
        <v>60</v>
      </c>
      <c r="E17" s="68" t="s">
        <v>29</v>
      </c>
      <c r="F17" s="66">
        <f>INDEX(Results!$A$7:$AZ$107,MATCH(D17,Results!$A$7:$A$107,0),MATCH($B$1,Results!$A$5:$AZ$5,0))-INDEX(Results!$A$7:$AZ$107,MATCH(D17,Results!$A$7:$A$107,0),MATCH($B$1,Results!$A$5:$AZ$5,0)-1)</f>
        <v>0</v>
      </c>
      <c r="G17" s="33">
        <f>INDEX(Results!$A$7:$A$107,MATCH(TeamsRev!H17,Results!$B$7:$B$107,0))</f>
        <v>24</v>
      </c>
      <c r="H17" s="66" t="s">
        <v>27</v>
      </c>
      <c r="I17" s="66">
        <f>INDEX(Results!$A$7:$AZ$107,MATCH(G17,Results!$A$7:$A$107,0),MATCH($B$1,Results!$A$5:$AZ$5,0))-INDEX(Results!$A$7:$AZ$107,MATCH(G17,Results!$A$7:$A$107,0),MATCH($B$1,Results!$A$5:$AZ$5,0)-1)</f>
        <v>530133</v>
      </c>
      <c r="J17" s="33">
        <f>INDEX(Results!$A$7:$A$107,MATCH(TeamsRev!K17,Results!$B$7:$B$107,0))</f>
        <v>60</v>
      </c>
      <c r="K17" s="71" t="s">
        <v>29</v>
      </c>
      <c r="L17" s="66">
        <f>INDEX(Results!$A$7:$AZ$107,MATCH(J17,Results!$A$7:$A$107,0),MATCH($B$1,Results!$A$5:$AZ$5,0))-INDEX(Results!$A$7:$AZ$107,MATCH(J17,Results!$A$7:$A$107,0),MATCH($B$1,Results!$A$5:$AZ$5,0)-1)</f>
        <v>0</v>
      </c>
      <c r="M17" s="33">
        <f>INDEX(Results!$A$7:$A$107,MATCH(TeamsRev!N17,Results!$B$7:$B$107,0))</f>
        <v>60</v>
      </c>
      <c r="N17" s="72" t="s">
        <v>29</v>
      </c>
      <c r="O17" s="66">
        <f>INDEX(Results!$A$7:$AZ$107,MATCH(M17,Results!$A$7:$A$107,0),MATCH($B$1,Results!$A$5:$AZ$5,0))-INDEX(Results!$A$7:$AZ$107,MATCH(M17,Results!$A$7:$A$107,0),MATCH($B$1,Results!$A$5:$AZ$5,0)-1)</f>
        <v>0</v>
      </c>
      <c r="P17" s="33">
        <f>INDEX(Results!$A$7:$A$107,MATCH(TeamsRev!Q17,Results!$B$7:$B$107,0))</f>
        <v>55</v>
      </c>
      <c r="Q17" s="73" t="s">
        <v>120</v>
      </c>
      <c r="R17" s="66">
        <f>INDEX(Results!$A$7:$AZ$107,MATCH(P17,Results!$A$7:$A$107,0),MATCH($B$1,Results!$A$5:$AZ$5,0))-INDEX(Results!$A$7:$AZ$107,MATCH(P17,Results!$A$7:$A$107,0),MATCH($B$1,Results!$A$5:$AZ$5,0)-1)</f>
        <v>0</v>
      </c>
      <c r="S17" s="33">
        <f>INDEX(Results!$A$7:$A$107,MATCH(TeamsRev!T17,Results!$B$7:$B$107,0))</f>
        <v>37</v>
      </c>
      <c r="T17" s="74" t="s">
        <v>22</v>
      </c>
      <c r="U17" s="66">
        <f>INDEX(Results!$A$7:$AZ$107,MATCH(S17,Results!$A$7:$A$107,0),MATCH($B$1,Results!$A$5:$AZ$5,0))-INDEX(Results!$A$7:$AZ$107,MATCH(S17,Results!$A$7:$A$107,0),MATCH($B$1,Results!$A$5:$AZ$5,0)-1)</f>
        <v>0</v>
      </c>
      <c r="V17" s="33">
        <f>INDEX(Results!$A$7:$A$107,MATCH(TeamsRev!W17,Results!$B$7:$B$107,0))</f>
        <v>37</v>
      </c>
      <c r="W17" s="75" t="s">
        <v>22</v>
      </c>
      <c r="X17" s="66">
        <f>INDEX(Results!$A$7:$AZ$107,MATCH(V17,Results!$A$7:$A$107,0),MATCH($B$1,Results!$A$5:$AZ$5,0))-INDEX(Results!$A$7:$AZ$107,MATCH(V17,Results!$A$7:$A$107,0),MATCH($B$1,Results!$A$5:$AZ$5,0)-1)</f>
        <v>0</v>
      </c>
      <c r="Y17" s="33">
        <f>INDEX(Results!$A$7:$A$107,MATCH(TeamsRev!Z17,Results!$B$7:$B$107,0))</f>
        <v>55</v>
      </c>
      <c r="Z17" s="76" t="s">
        <v>120</v>
      </c>
      <c r="AA17" s="66">
        <f>INDEX(Results!$A$7:$AZ$107,MATCH(Y17,Results!$A$7:$A$107,0),MATCH($B$1,Results!$A$5:$AZ$5,0))-INDEX(Results!$A$7:$AZ$107,MATCH(Y17,Results!$A$7:$A$107,0),MATCH($B$1,Results!$A$5:$AZ$5,0)-1)</f>
        <v>0</v>
      </c>
      <c r="AB17" s="33" t="e">
        <f>INDEX(Results!$A$7:$A$107,MATCH(TeamsRev!AC17,Results!$B$7:$B$107,0))</f>
        <v>#N/A</v>
      </c>
      <c r="AC17" s="89"/>
      <c r="AD17" s="66" t="e">
        <f>INDEX(Results!$A$7:$AZ$107,MATCH(AB17,Results!$A$7:$A$107,0),MATCH($B$1,Results!$A$5:$AZ$5,0))-INDEX(Results!$A$7:$AZ$107,MATCH(AB17,Results!$A$7:$A$107,0),MATCH($B$1,Results!$A$5:$AZ$5,0)-1)</f>
        <v>#N/A</v>
      </c>
      <c r="AE17" s="33">
        <f>INDEX(Results!$A$7:$A$107,MATCH(TeamsRev!AF17,Results!$B$7:$B$107,0))</f>
        <v>24</v>
      </c>
      <c r="AF17" s="77" t="s">
        <v>27</v>
      </c>
      <c r="AG17" s="66">
        <f>INDEX(Results!$A$7:$AZ$107,MATCH(AE17,Results!$A$7:$A$107,0),MATCH($B$1,Results!$A$5:$AZ$5,0))-INDEX(Results!$A$7:$AZ$107,MATCH(AE17,Results!$A$7:$A$107,0),MATCH($B$1,Results!$A$5:$AZ$5,0)-1)</f>
        <v>530133</v>
      </c>
      <c r="AH17" s="33">
        <f>INDEX(Results!$A$7:$A$107,MATCH(TeamsRev!AI17,Results!$B$7:$B$107,0))</f>
        <v>24</v>
      </c>
      <c r="AI17" s="77" t="s">
        <v>27</v>
      </c>
      <c r="AJ17" s="66">
        <f>INDEX(Results!$A$7:$AZ$107,MATCH(AH17,Results!$A$7:$A$107,0),MATCH($B$1,Results!$A$5:$AZ$5,0))-INDEX(Results!$A$7:$AZ$107,MATCH(AH17,Results!$A$7:$A$107,0),MATCH($B$1,Results!$A$5:$AZ$5,0)-1)</f>
        <v>530133</v>
      </c>
      <c r="AK17" s="33">
        <f>INDEX(Results!$A$7:$A$107,MATCH(TeamsRev!AL17,Results!$B$7:$B$107,0))</f>
        <v>14</v>
      </c>
      <c r="AL17" s="80" t="s">
        <v>236</v>
      </c>
      <c r="AM17" s="66">
        <f>INDEX(Results!$A$7:$AZ$107,MATCH(AK17,Results!$A$7:$A$107,0),MATCH($B$1,Results!$A$5:$AZ$5,0))-INDEX(Results!$A$7:$AZ$107,MATCH(AK17,Results!$A$7:$A$107,0),MATCH($B$1,Results!$A$5:$AZ$5,0)-1)</f>
        <v>0</v>
      </c>
      <c r="AN17" s="33">
        <f>INDEX(Results!$A$7:$A$107,MATCH(TeamsRev!AO17,Results!$B$7:$B$107,0))</f>
        <v>14</v>
      </c>
      <c r="AO17" s="84" t="s">
        <v>236</v>
      </c>
      <c r="AP17" s="66">
        <f>INDEX(Results!$A$7:$AZ$107,MATCH(AN17,Results!$A$7:$A$107,0),MATCH($B$1,Results!$A$5:$AZ$5,0))-INDEX(Results!$A$7:$AZ$107,MATCH(AN17,Results!$A$7:$A$107,0),MATCH($B$1,Results!$A$5:$AZ$5,0)-1)</f>
        <v>0</v>
      </c>
      <c r="AQ17" s="33">
        <f>INDEX(Results!$A$7:$A$107,MATCH(TeamsRev!AR17,Results!$B$7:$B$107,0))</f>
        <v>14</v>
      </c>
      <c r="AR17" s="82" t="s">
        <v>236</v>
      </c>
      <c r="AS17" s="66">
        <f>INDEX(Results!$A$7:$AZ$107,MATCH(AQ17,Results!$A$7:$A$107,0),MATCH($B$1,Results!$A$5:$AZ$5,0))-INDEX(Results!$A$7:$AZ$107,MATCH(AQ17,Results!$A$7:$A$107,0),MATCH($B$1,Results!$A$5:$AZ$5,0)-1)</f>
        <v>0</v>
      </c>
      <c r="AT17" s="33">
        <f>INDEX(Results!$A$7:$A$107,MATCH(TeamsRev!AU17,Results!$B$7:$B$107,0))</f>
        <v>14</v>
      </c>
      <c r="AU17" s="83" t="s">
        <v>236</v>
      </c>
      <c r="AV17" s="66">
        <f>INDEX(Results!$A$7:$AZ$107,MATCH(AT17,Results!$A$7:$A$107,0),MATCH($B$1,Results!$A$5:$AZ$5,0))-INDEX(Results!$A$7:$AZ$107,MATCH(AT17,Results!$A$7:$A$107,0),MATCH($B$1,Results!$A$5:$AZ$5,0)-1)</f>
        <v>0</v>
      </c>
      <c r="AW17" s="33">
        <v>0</v>
      </c>
      <c r="AX17" s="66" t="str">
        <f>VLOOKUP(AW17,Results!$A$7:$B$107,2,FALSE)</f>
        <v>Not A Player</v>
      </c>
      <c r="AY17" s="66">
        <f>INDEX(Results!$A$7:$AZ$107,MATCH(AW17,Results!$A$7:$A$107,0),MATCH($B$1,Results!$A$5:$AZ$5,0))-INDEX(Results!$A$7:$AZ$107,MATCH(AW17,Results!$A$7:$A$107,0),MATCH($B$1,Results!$A$5:$AZ$5,0)-1)</f>
        <v>0</v>
      </c>
      <c r="AZ17" s="33">
        <v>0</v>
      </c>
      <c r="BA17" s="66" t="str">
        <f>VLOOKUP(AZ17,Results!$A$7:$B$107,2,FALSE)</f>
        <v>Not A Player</v>
      </c>
      <c r="BB17" s="66">
        <f>INDEX(Results!$A$7:$AZ$107,MATCH(AZ17,Results!$A$7:$A$107,0),MATCH($B$1,Results!$A$5:$AZ$5,0))-INDEX(Results!$A$7:$AZ$107,MATCH(AZ17,Results!$A$7:$A$107,0),MATCH($B$1,Results!$A$5:$AZ$5,0)-1)</f>
        <v>0</v>
      </c>
      <c r="BC17" s="33">
        <v>0</v>
      </c>
      <c r="BD17" s="66" t="str">
        <f>VLOOKUP(BC17,Results!$A$7:$B$107,2,FALSE)</f>
        <v>Not A Player</v>
      </c>
      <c r="BE17" s="66">
        <f>INDEX(Results!$A$7:$AZ$107,MATCH(BC17,Results!$A$7:$A$107,0),MATCH($B$1,Results!$A$5:$AZ$5,0))-INDEX(Results!$A$7:$AZ$107,MATCH(BC17,Results!$A$7:$A$107,0),MATCH($B$1,Results!$A$5:$AZ$5,0)-1)</f>
        <v>0</v>
      </c>
      <c r="BF17" s="33">
        <v>0</v>
      </c>
      <c r="BG17" s="66" t="str">
        <f>VLOOKUP(BF17,Results!$A$7:$B$107,2,FALSE)</f>
        <v>Not A Player</v>
      </c>
      <c r="BH17" s="66">
        <f>INDEX(Results!$A$7:$AZ$107,MATCH(BF17,Results!$A$7:$A$107,0),MATCH($B$1,Results!$A$5:$AZ$5,0))-INDEX(Results!$A$7:$AZ$107,MATCH(BF17,Results!$A$7:$A$107,0),MATCH($B$1,Results!$A$5:$AZ$5,0)-1)</f>
        <v>0</v>
      </c>
    </row>
    <row r="18" spans="1:60" x14ac:dyDescent="0.25">
      <c r="A18" s="33">
        <f>INDEX(Results!$A$7:$A$107,MATCH(TeamsRev!B18,Results!$B$7:$B$107,0))</f>
        <v>38</v>
      </c>
      <c r="B18" s="67" t="s">
        <v>90</v>
      </c>
      <c r="C18" s="66">
        <f>INDEX(Results!$A$7:$AZ$107,MATCH(A18,Results!$A$7:$A$107,0),MATCH($B$1,Results!$A$5:$AZ$5,0))-INDEX(Results!$A$7:$AZ$107,MATCH(A18,Results!$A$7:$A$107,0),MATCH($B$1,Results!$A$5:$AZ$5,0)-1)</f>
        <v>0</v>
      </c>
      <c r="D18" s="33">
        <f>INDEX(Results!$A$7:$A$107,MATCH(TeamsRev!E18,Results!$B$7:$B$107,0))</f>
        <v>48</v>
      </c>
      <c r="E18" s="68" t="s">
        <v>30</v>
      </c>
      <c r="F18" s="66">
        <f>INDEX(Results!$A$7:$AZ$107,MATCH(D18,Results!$A$7:$A$107,0),MATCH($B$1,Results!$A$5:$AZ$5,0))-INDEX(Results!$A$7:$AZ$107,MATCH(D18,Results!$A$7:$A$107,0),MATCH($B$1,Results!$A$5:$AZ$5,0)-1)</f>
        <v>0</v>
      </c>
      <c r="G18" s="33">
        <f>INDEX(Results!$A$7:$A$107,MATCH(TeamsRev!H18,Results!$B$7:$B$107,0))</f>
        <v>38</v>
      </c>
      <c r="H18" s="70" t="s">
        <v>90</v>
      </c>
      <c r="I18" s="66">
        <f>INDEX(Results!$A$7:$AZ$107,MATCH(G18,Results!$A$7:$A$107,0),MATCH($B$1,Results!$A$5:$AZ$5,0))-INDEX(Results!$A$7:$AZ$107,MATCH(G18,Results!$A$7:$A$107,0),MATCH($B$1,Results!$A$5:$AZ$5,0)-1)</f>
        <v>0</v>
      </c>
      <c r="J18" s="33">
        <f>INDEX(Results!$A$7:$A$107,MATCH(TeamsRev!K18,Results!$B$7:$B$107,0))</f>
        <v>40</v>
      </c>
      <c r="K18" s="71" t="s">
        <v>180</v>
      </c>
      <c r="L18" s="66">
        <f>INDEX(Results!$A$7:$AZ$107,MATCH(J18,Results!$A$7:$A$107,0),MATCH($B$1,Results!$A$5:$AZ$5,0))-INDEX(Results!$A$7:$AZ$107,MATCH(J18,Results!$A$7:$A$107,0),MATCH($B$1,Results!$A$5:$AZ$5,0)-1)</f>
        <v>0</v>
      </c>
      <c r="M18" s="33">
        <f>INDEX(Results!$A$7:$A$107,MATCH(TeamsRev!N18,Results!$B$7:$B$107,0))</f>
        <v>38</v>
      </c>
      <c r="N18" s="72" t="s">
        <v>90</v>
      </c>
      <c r="O18" s="66">
        <f>INDEX(Results!$A$7:$AZ$107,MATCH(M18,Results!$A$7:$A$107,0),MATCH($B$1,Results!$A$5:$AZ$5,0))-INDEX(Results!$A$7:$AZ$107,MATCH(M18,Results!$A$7:$A$107,0),MATCH($B$1,Results!$A$5:$AZ$5,0)-1)</f>
        <v>0</v>
      </c>
      <c r="P18" s="33" t="e">
        <f>INDEX(Results!$A$7:$A$107,MATCH(TeamsRev!Q18,Results!$B$7:$B$107,0))</f>
        <v>#N/A</v>
      </c>
      <c r="Q18" s="73" t="s">
        <v>103</v>
      </c>
      <c r="R18" s="66" t="e">
        <f>INDEX(Results!$A$7:$AZ$107,MATCH(P18,Results!$A$7:$A$107,0),MATCH($B$1,Results!$A$5:$AZ$5,0))-INDEX(Results!$A$7:$AZ$107,MATCH(P18,Results!$A$7:$A$107,0),MATCH($B$1,Results!$A$5:$AZ$5,0)-1)</f>
        <v>#N/A</v>
      </c>
      <c r="S18" s="33">
        <f>INDEX(Results!$A$7:$A$107,MATCH(TeamsRev!T18,Results!$B$7:$B$107,0))</f>
        <v>38</v>
      </c>
      <c r="T18" s="74" t="s">
        <v>90</v>
      </c>
      <c r="U18" s="66">
        <f>INDEX(Results!$A$7:$AZ$107,MATCH(S18,Results!$A$7:$A$107,0),MATCH($B$1,Results!$A$5:$AZ$5,0))-INDEX(Results!$A$7:$AZ$107,MATCH(S18,Results!$A$7:$A$107,0),MATCH($B$1,Results!$A$5:$AZ$5,0)-1)</f>
        <v>0</v>
      </c>
      <c r="V18" s="33" t="e">
        <f>INDEX(Results!$A$7:$A$107,MATCH(TeamsRev!W18,Results!$B$7:$B$107,0))</f>
        <v>#N/A</v>
      </c>
      <c r="W18" s="75" t="s">
        <v>103</v>
      </c>
      <c r="X18" s="66" t="e">
        <f>INDEX(Results!$A$7:$AZ$107,MATCH(V18,Results!$A$7:$A$107,0),MATCH($B$1,Results!$A$5:$AZ$5,0))-INDEX(Results!$A$7:$AZ$107,MATCH(V18,Results!$A$7:$A$107,0),MATCH($B$1,Results!$A$5:$AZ$5,0)-1)</f>
        <v>#N/A</v>
      </c>
      <c r="Y18" s="33" t="e">
        <f>INDEX(Results!$A$7:$A$107,MATCH(TeamsRev!Z18,Results!$B$7:$B$107,0))</f>
        <v>#N/A</v>
      </c>
      <c r="Z18" s="76" t="s">
        <v>103</v>
      </c>
      <c r="AA18" s="66" t="e">
        <f>INDEX(Results!$A$7:$AZ$107,MATCH(Y18,Results!$A$7:$A$107,0),MATCH($B$1,Results!$A$5:$AZ$5,0))-INDEX(Results!$A$7:$AZ$107,MATCH(Y18,Results!$A$7:$A$107,0),MATCH($B$1,Results!$A$5:$AZ$5,0)-1)</f>
        <v>#N/A</v>
      </c>
      <c r="AB18" s="33" t="e">
        <f>INDEX(Results!$A$7:$A$107,MATCH(TeamsRev!AC18,Results!$B$7:$B$107,0))</f>
        <v>#N/A</v>
      </c>
      <c r="AC18" s="89"/>
      <c r="AD18" s="66" t="e">
        <f>INDEX(Results!$A$7:$AZ$107,MATCH(AB18,Results!$A$7:$A$107,0),MATCH($B$1,Results!$A$5:$AZ$5,0))-INDEX(Results!$A$7:$AZ$107,MATCH(AB18,Results!$A$7:$A$107,0),MATCH($B$1,Results!$A$5:$AZ$5,0)-1)</f>
        <v>#N/A</v>
      </c>
      <c r="AE18" s="33" t="e">
        <f>INDEX(Results!$A$7:$A$107,MATCH(TeamsRev!AF18,Results!$B$7:$B$107,0))</f>
        <v>#N/A</v>
      </c>
      <c r="AF18" s="77" t="s">
        <v>103</v>
      </c>
      <c r="AG18" s="66" t="e">
        <f>INDEX(Results!$A$7:$AZ$107,MATCH(AE18,Results!$A$7:$A$107,0),MATCH($B$1,Results!$A$5:$AZ$5,0))-INDEX(Results!$A$7:$AZ$107,MATCH(AE18,Results!$A$7:$A$107,0),MATCH($B$1,Results!$A$5:$AZ$5,0)-1)</f>
        <v>#N/A</v>
      </c>
      <c r="AH18" s="33">
        <f>INDEX(Results!$A$7:$A$107,MATCH(TeamsRev!AI18,Results!$B$7:$B$107,0))</f>
        <v>40</v>
      </c>
      <c r="AI18" s="89" t="s">
        <v>180</v>
      </c>
      <c r="AJ18" s="66">
        <f>INDEX(Results!$A$7:$AZ$107,MATCH(AH18,Results!$A$7:$A$107,0),MATCH($B$1,Results!$A$5:$AZ$5,0))-INDEX(Results!$A$7:$AZ$107,MATCH(AH18,Results!$A$7:$A$107,0),MATCH($B$1,Results!$A$5:$AZ$5,0)-1)</f>
        <v>0</v>
      </c>
      <c r="AK18" s="33">
        <f>INDEX(Results!$A$7:$A$107,MATCH(TeamsRev!AL18,Results!$B$7:$B$107,0))</f>
        <v>38</v>
      </c>
      <c r="AL18" s="80" t="s">
        <v>90</v>
      </c>
      <c r="AM18" s="66">
        <f>INDEX(Results!$A$7:$AZ$107,MATCH(AK18,Results!$A$7:$A$107,0),MATCH($B$1,Results!$A$5:$AZ$5,0))-INDEX(Results!$A$7:$AZ$107,MATCH(AK18,Results!$A$7:$A$107,0),MATCH($B$1,Results!$A$5:$AZ$5,0)-1)</f>
        <v>0</v>
      </c>
      <c r="AN18" s="33">
        <f>INDEX(Results!$A$7:$A$107,MATCH(TeamsRev!AO18,Results!$B$7:$B$107,0))</f>
        <v>40</v>
      </c>
      <c r="AO18" s="84" t="s">
        <v>180</v>
      </c>
      <c r="AP18" s="66">
        <f>INDEX(Results!$A$7:$AZ$107,MATCH(AN18,Results!$A$7:$A$107,0),MATCH($B$1,Results!$A$5:$AZ$5,0))-INDEX(Results!$A$7:$AZ$107,MATCH(AN18,Results!$A$7:$A$107,0),MATCH($B$1,Results!$A$5:$AZ$5,0)-1)</f>
        <v>0</v>
      </c>
      <c r="AQ18" s="33">
        <f>INDEX(Results!$A$7:$A$107,MATCH(TeamsRev!AR18,Results!$B$7:$B$107,0))</f>
        <v>38</v>
      </c>
      <c r="AR18" s="82" t="s">
        <v>90</v>
      </c>
      <c r="AS18" s="66">
        <f>INDEX(Results!$A$7:$AZ$107,MATCH(AQ18,Results!$A$7:$A$107,0),MATCH($B$1,Results!$A$5:$AZ$5,0))-INDEX(Results!$A$7:$AZ$107,MATCH(AQ18,Results!$A$7:$A$107,0),MATCH($B$1,Results!$A$5:$AZ$5,0)-1)</f>
        <v>0</v>
      </c>
      <c r="AT18" s="33">
        <f>INDEX(Results!$A$7:$A$107,MATCH(TeamsRev!AU18,Results!$B$7:$B$107,0))</f>
        <v>48</v>
      </c>
      <c r="AU18" s="83" t="s">
        <v>363</v>
      </c>
      <c r="AV18" s="66">
        <f>INDEX(Results!$A$7:$AZ$107,MATCH(AT18,Results!$A$7:$A$107,0),MATCH($B$1,Results!$A$5:$AZ$5,0))-INDEX(Results!$A$7:$AZ$107,MATCH(AT18,Results!$A$7:$A$107,0),MATCH($B$1,Results!$A$5:$AZ$5,0)-1)</f>
        <v>0</v>
      </c>
      <c r="AW18" s="33">
        <v>0</v>
      </c>
      <c r="AX18" s="66" t="str">
        <f>VLOOKUP(AW18,Results!$A$7:$B$107,2,FALSE)</f>
        <v>Not A Player</v>
      </c>
      <c r="AY18" s="66">
        <f>INDEX(Results!$A$7:$AZ$107,MATCH(AW18,Results!$A$7:$A$107,0),MATCH($B$1,Results!$A$5:$AZ$5,0))-INDEX(Results!$A$7:$AZ$107,MATCH(AW18,Results!$A$7:$A$107,0),MATCH($B$1,Results!$A$5:$AZ$5,0)-1)</f>
        <v>0</v>
      </c>
      <c r="AZ18" s="33">
        <v>0</v>
      </c>
      <c r="BA18" s="66" t="str">
        <f>VLOOKUP(AZ18,Results!$A$7:$B$107,2,FALSE)</f>
        <v>Not A Player</v>
      </c>
      <c r="BB18" s="66">
        <f>INDEX(Results!$A$7:$AZ$107,MATCH(AZ18,Results!$A$7:$A$107,0),MATCH($B$1,Results!$A$5:$AZ$5,0))-INDEX(Results!$A$7:$AZ$107,MATCH(AZ18,Results!$A$7:$A$107,0),MATCH($B$1,Results!$A$5:$AZ$5,0)-1)</f>
        <v>0</v>
      </c>
      <c r="BC18" s="33">
        <v>0</v>
      </c>
      <c r="BD18" s="66" t="str">
        <f>VLOOKUP(BC18,Results!$A$7:$B$107,2,FALSE)</f>
        <v>Not A Player</v>
      </c>
      <c r="BE18" s="66">
        <f>INDEX(Results!$A$7:$AZ$107,MATCH(BC18,Results!$A$7:$A$107,0),MATCH($B$1,Results!$A$5:$AZ$5,0))-INDEX(Results!$A$7:$AZ$107,MATCH(BC18,Results!$A$7:$A$107,0),MATCH($B$1,Results!$A$5:$AZ$5,0)-1)</f>
        <v>0</v>
      </c>
      <c r="BF18" s="33">
        <v>0</v>
      </c>
      <c r="BG18" s="66" t="str">
        <f>VLOOKUP(BF18,Results!$A$7:$B$107,2,FALSE)</f>
        <v>Not A Player</v>
      </c>
      <c r="BH18" s="66">
        <f>INDEX(Results!$A$7:$AZ$107,MATCH(BF18,Results!$A$7:$A$107,0),MATCH($B$1,Results!$A$5:$AZ$5,0))-INDEX(Results!$A$7:$AZ$107,MATCH(BF18,Results!$A$7:$A$107,0),MATCH($B$1,Results!$A$5:$AZ$5,0)-1)</f>
        <v>0</v>
      </c>
    </row>
    <row r="19" spans="1:60" x14ac:dyDescent="0.25">
      <c r="A19" s="33">
        <f>INDEX(Results!$A$7:$A$107,MATCH(TeamsRev!B19,Results!$B$7:$B$107,0))</f>
        <v>71</v>
      </c>
      <c r="B19" s="67" t="s">
        <v>146</v>
      </c>
      <c r="C19" s="66">
        <f>INDEX(Results!$A$7:$AZ$107,MATCH(A19,Results!$A$7:$A$107,0),MATCH($B$1,Results!$A$5:$AZ$5,0))-INDEX(Results!$A$7:$AZ$107,MATCH(A19,Results!$A$7:$A$107,0),MATCH($B$1,Results!$A$5:$AZ$5,0)-1)</f>
        <v>18460</v>
      </c>
      <c r="D19" s="33" t="e">
        <f>INDEX(Results!$A$7:$A$107,MATCH(TeamsRev!E19,Results!$B$7:$B$107,0))</f>
        <v>#N/A</v>
      </c>
      <c r="E19" s="68" t="s">
        <v>65</v>
      </c>
      <c r="F19" s="66" t="e">
        <f>INDEX(Results!$A$7:$AZ$107,MATCH(D19,Results!$A$7:$A$107,0),MATCH($B$1,Results!$A$5:$AZ$5,0))-INDEX(Results!$A$7:$AZ$107,MATCH(D19,Results!$A$7:$A$107,0),MATCH($B$1,Results!$A$5:$AZ$5,0)-1)</f>
        <v>#N/A</v>
      </c>
      <c r="G19" s="33">
        <f>INDEX(Results!$A$7:$A$107,MATCH(TeamsRev!H19,Results!$B$7:$B$107,0))</f>
        <v>99</v>
      </c>
      <c r="H19" s="70" t="s">
        <v>364</v>
      </c>
      <c r="I19" s="66">
        <f>INDEX(Results!$A$7:$AZ$107,MATCH(G19,Results!$A$7:$A$107,0),MATCH($B$1,Results!$A$5:$AZ$5,0))-INDEX(Results!$A$7:$AZ$107,MATCH(G19,Results!$A$7:$A$107,0),MATCH($B$1,Results!$A$5:$AZ$5,0)-1)</f>
        <v>13987</v>
      </c>
      <c r="J19" s="33" t="e">
        <f>INDEX(Results!$A$7:$A$107,MATCH(TeamsRev!K19,Results!$B$7:$B$107,0))</f>
        <v>#N/A</v>
      </c>
      <c r="K19" s="71" t="s">
        <v>366</v>
      </c>
      <c r="L19" s="66" t="e">
        <f>INDEX(Results!$A$7:$AZ$107,MATCH(J19,Results!$A$7:$A$107,0),MATCH($B$1,Results!$A$5:$AZ$5,0))-INDEX(Results!$A$7:$AZ$107,MATCH(J19,Results!$A$7:$A$107,0),MATCH($B$1,Results!$A$5:$AZ$5,0)-1)</f>
        <v>#N/A</v>
      </c>
      <c r="M19" s="33">
        <f>INDEX(Results!$A$7:$A$107,MATCH(TeamsRev!N19,Results!$B$7:$B$107,0))</f>
        <v>99</v>
      </c>
      <c r="N19" s="72" t="s">
        <v>364</v>
      </c>
      <c r="O19" s="66">
        <f>INDEX(Results!$A$7:$AZ$107,MATCH(M19,Results!$A$7:$A$107,0),MATCH($B$1,Results!$A$5:$AZ$5,0))-INDEX(Results!$A$7:$AZ$107,MATCH(M19,Results!$A$7:$A$107,0),MATCH($B$1,Results!$A$5:$AZ$5,0)-1)</f>
        <v>13987</v>
      </c>
      <c r="P19" s="33">
        <f>INDEX(Results!$A$7:$A$107,MATCH(TeamsRev!Q19,Results!$B$7:$B$107,0))</f>
        <v>99</v>
      </c>
      <c r="Q19" s="73" t="s">
        <v>364</v>
      </c>
      <c r="R19" s="66">
        <f>INDEX(Results!$A$7:$AZ$107,MATCH(P19,Results!$A$7:$A$107,0),MATCH($B$1,Results!$A$5:$AZ$5,0))-INDEX(Results!$A$7:$AZ$107,MATCH(P19,Results!$A$7:$A$107,0),MATCH($B$1,Results!$A$5:$AZ$5,0)-1)</f>
        <v>13987</v>
      </c>
      <c r="S19" s="33" t="e">
        <f>INDEX(Results!$A$7:$A$107,MATCH(TeamsRev!T19,Results!$B$7:$B$107,0))</f>
        <v>#N/A</v>
      </c>
      <c r="T19" s="74" t="s">
        <v>366</v>
      </c>
      <c r="U19" s="66" t="e">
        <f>INDEX(Results!$A$7:$AZ$107,MATCH(S19,Results!$A$7:$A$107,0),MATCH($B$1,Results!$A$5:$AZ$5,0))-INDEX(Results!$A$7:$AZ$107,MATCH(S19,Results!$A$7:$A$107,0),MATCH($B$1,Results!$A$5:$AZ$5,0)-1)</f>
        <v>#N/A</v>
      </c>
      <c r="V19" s="33">
        <f>INDEX(Results!$A$7:$A$107,MATCH(TeamsRev!W19,Results!$B$7:$B$107,0))</f>
        <v>71</v>
      </c>
      <c r="W19" s="75" t="s">
        <v>146</v>
      </c>
      <c r="X19" s="66">
        <f>INDEX(Results!$A$7:$AZ$107,MATCH(V19,Results!$A$7:$A$107,0),MATCH($B$1,Results!$A$5:$AZ$5,0))-INDEX(Results!$A$7:$AZ$107,MATCH(V19,Results!$A$7:$A$107,0),MATCH($B$1,Results!$A$5:$AZ$5,0)-1)</f>
        <v>18460</v>
      </c>
      <c r="Y19" s="33" t="e">
        <f>INDEX(Results!$A$7:$A$107,MATCH(TeamsRev!Z19,Results!$B$7:$B$107,0))</f>
        <v>#N/A</v>
      </c>
      <c r="Z19" s="76" t="s">
        <v>65</v>
      </c>
      <c r="AA19" s="66" t="e">
        <f>INDEX(Results!$A$7:$AZ$107,MATCH(Y19,Results!$A$7:$A$107,0),MATCH($B$1,Results!$A$5:$AZ$5,0))-INDEX(Results!$A$7:$AZ$107,MATCH(Y19,Results!$A$7:$A$107,0),MATCH($B$1,Results!$A$5:$AZ$5,0)-1)</f>
        <v>#N/A</v>
      </c>
      <c r="AB19" s="33" t="e">
        <f>INDEX(Results!$A$7:$A$107,MATCH(TeamsRev!AC19,Results!$B$7:$B$107,0))</f>
        <v>#N/A</v>
      </c>
      <c r="AC19" s="89"/>
      <c r="AD19" s="66" t="e">
        <f>INDEX(Results!$A$7:$AZ$107,MATCH(AB19,Results!$A$7:$A$107,0),MATCH($B$1,Results!$A$5:$AZ$5,0))-INDEX(Results!$A$7:$AZ$107,MATCH(AB19,Results!$A$7:$A$107,0),MATCH($B$1,Results!$A$5:$AZ$5,0)-1)</f>
        <v>#N/A</v>
      </c>
      <c r="AE19" s="33" t="e">
        <f>INDEX(Results!$A$7:$A$107,MATCH(TeamsRev!AF19,Results!$B$7:$B$107,0))</f>
        <v>#N/A</v>
      </c>
      <c r="AF19" s="77" t="s">
        <v>366</v>
      </c>
      <c r="AG19" s="66" t="e">
        <f>INDEX(Results!$A$7:$AZ$107,MATCH(AE19,Results!$A$7:$A$107,0),MATCH($B$1,Results!$A$5:$AZ$5,0))-INDEX(Results!$A$7:$AZ$107,MATCH(AE19,Results!$A$7:$A$107,0),MATCH($B$1,Results!$A$5:$AZ$5,0)-1)</f>
        <v>#N/A</v>
      </c>
      <c r="AH19" s="33" t="e">
        <f>INDEX(Results!$A$7:$A$107,MATCH(TeamsRev!AI19,Results!$B$7:$B$107,0))</f>
        <v>#N/A</v>
      </c>
      <c r="AI19" s="77" t="s">
        <v>65</v>
      </c>
      <c r="AJ19" s="66" t="e">
        <f>INDEX(Results!$A$7:$AZ$107,MATCH(AH19,Results!$A$7:$A$107,0),MATCH($B$1,Results!$A$5:$AZ$5,0))-INDEX(Results!$A$7:$AZ$107,MATCH(AH19,Results!$A$7:$A$107,0),MATCH($B$1,Results!$A$5:$AZ$5,0)-1)</f>
        <v>#N/A</v>
      </c>
      <c r="AK19" s="33" t="e">
        <f>INDEX(Results!$A$7:$A$107,MATCH(TeamsRev!AL19,Results!$B$7:$B$107,0))</f>
        <v>#N/A</v>
      </c>
      <c r="AL19" s="80" t="s">
        <v>366</v>
      </c>
      <c r="AM19" s="66" t="e">
        <f>INDEX(Results!$A$7:$AZ$107,MATCH(AK19,Results!$A$7:$A$107,0),MATCH($B$1,Results!$A$5:$AZ$5,0))-INDEX(Results!$A$7:$AZ$107,MATCH(AK19,Results!$A$7:$A$107,0),MATCH($B$1,Results!$A$5:$AZ$5,0)-1)</f>
        <v>#N/A</v>
      </c>
      <c r="AN19" s="33" t="e">
        <f>INDEX(Results!$A$7:$A$107,MATCH(TeamsRev!AO19,Results!$B$7:$B$107,0))</f>
        <v>#N/A</v>
      </c>
      <c r="AO19" s="84" t="s">
        <v>65</v>
      </c>
      <c r="AP19" s="66" t="e">
        <f>INDEX(Results!$A$7:$AZ$107,MATCH(AN19,Results!$A$7:$A$107,0),MATCH($B$1,Results!$A$5:$AZ$5,0))-INDEX(Results!$A$7:$AZ$107,MATCH(AN19,Results!$A$7:$A$107,0),MATCH($B$1,Results!$A$5:$AZ$5,0)-1)</f>
        <v>#N/A</v>
      </c>
      <c r="AQ19" s="33">
        <f>INDEX(Results!$A$7:$A$107,MATCH(TeamsRev!AR19,Results!$B$7:$B$107,0))</f>
        <v>71</v>
      </c>
      <c r="AR19" s="82" t="s">
        <v>146</v>
      </c>
      <c r="AS19" s="66">
        <f>INDEX(Results!$A$7:$AZ$107,MATCH(AQ19,Results!$A$7:$A$107,0),MATCH($B$1,Results!$A$5:$AZ$5,0))-INDEX(Results!$A$7:$AZ$107,MATCH(AQ19,Results!$A$7:$A$107,0),MATCH($B$1,Results!$A$5:$AZ$5,0)-1)</f>
        <v>18460</v>
      </c>
      <c r="AT19" s="33">
        <f>INDEX(Results!$A$7:$A$107,MATCH(TeamsRev!AU19,Results!$B$7:$B$107,0))</f>
        <v>71</v>
      </c>
      <c r="AU19" s="83" t="s">
        <v>146</v>
      </c>
      <c r="AV19" s="66">
        <f>INDEX(Results!$A$7:$AZ$107,MATCH(AT19,Results!$A$7:$A$107,0),MATCH($B$1,Results!$A$5:$AZ$5,0))-INDEX(Results!$A$7:$AZ$107,MATCH(AT19,Results!$A$7:$A$107,0),MATCH($B$1,Results!$A$5:$AZ$5,0)-1)</f>
        <v>18460</v>
      </c>
      <c r="AW19" s="33">
        <v>0</v>
      </c>
      <c r="AX19" s="66" t="str">
        <f>VLOOKUP(AW19,Results!$A$7:$B$107,2,FALSE)</f>
        <v>Not A Player</v>
      </c>
      <c r="AY19" s="66">
        <f>INDEX(Results!$A$7:$AZ$107,MATCH(AW19,Results!$A$7:$A$107,0),MATCH($B$1,Results!$A$5:$AZ$5,0))-INDEX(Results!$A$7:$AZ$107,MATCH(AW19,Results!$A$7:$A$107,0),MATCH($B$1,Results!$A$5:$AZ$5,0)-1)</f>
        <v>0</v>
      </c>
      <c r="AZ19" s="33">
        <v>0</v>
      </c>
      <c r="BA19" s="66" t="str">
        <f>VLOOKUP(AZ19,Results!$A$7:$B$107,2,FALSE)</f>
        <v>Not A Player</v>
      </c>
      <c r="BB19" s="66">
        <f>INDEX(Results!$A$7:$AZ$107,MATCH(AZ19,Results!$A$7:$A$107,0),MATCH($B$1,Results!$A$5:$AZ$5,0))-INDEX(Results!$A$7:$AZ$107,MATCH(AZ19,Results!$A$7:$A$107,0),MATCH($B$1,Results!$A$5:$AZ$5,0)-1)</f>
        <v>0</v>
      </c>
      <c r="BC19" s="33">
        <v>0</v>
      </c>
      <c r="BD19" s="66" t="str">
        <f>VLOOKUP(BC19,Results!$A$7:$B$107,2,FALSE)</f>
        <v>Not A Player</v>
      </c>
      <c r="BE19" s="66">
        <f>INDEX(Results!$A$7:$AZ$107,MATCH(BC19,Results!$A$7:$A$107,0),MATCH($B$1,Results!$A$5:$AZ$5,0))-INDEX(Results!$A$7:$AZ$107,MATCH(BC19,Results!$A$7:$A$107,0),MATCH($B$1,Results!$A$5:$AZ$5,0)-1)</f>
        <v>0</v>
      </c>
      <c r="BF19" s="33">
        <v>0</v>
      </c>
      <c r="BG19" s="66" t="str">
        <f>VLOOKUP(BF19,Results!$A$7:$B$107,2,FALSE)</f>
        <v>Not A Player</v>
      </c>
      <c r="BH19" s="66">
        <f>INDEX(Results!$A$7:$AZ$107,MATCH(BF19,Results!$A$7:$A$107,0),MATCH($B$1,Results!$A$5:$AZ$5,0))-INDEX(Results!$A$7:$AZ$107,MATCH(BF19,Results!$A$7:$A$107,0),MATCH($B$1,Results!$A$5:$AZ$5,0)-1)</f>
        <v>0</v>
      </c>
    </row>
    <row r="20" spans="1:60" x14ac:dyDescent="0.25">
      <c r="A20" s="33">
        <f>INDEX(Results!$A$7:$A$107,MATCH(TeamsRev!B20,Results!$B$7:$B$107,0))</f>
        <v>94</v>
      </c>
      <c r="B20" s="67" t="s">
        <v>112</v>
      </c>
      <c r="C20" s="66">
        <f>INDEX(Results!$A$7:$AZ$107,MATCH(A20,Results!$A$7:$A$107,0),MATCH($B$1,Results!$A$5:$AZ$5,0))-INDEX(Results!$A$7:$AZ$107,MATCH(A20,Results!$A$7:$A$107,0),MATCH($B$1,Results!$A$5:$AZ$5,0)-1)</f>
        <v>0</v>
      </c>
      <c r="D20" s="33">
        <f>INDEX(Results!$A$7:$A$107,MATCH(TeamsRev!E20,Results!$B$7:$B$107,0))</f>
        <v>91</v>
      </c>
      <c r="E20" s="68" t="s">
        <v>16</v>
      </c>
      <c r="F20" s="66">
        <f>INDEX(Results!$A$7:$AZ$107,MATCH(D20,Results!$A$7:$A$107,0),MATCH($B$1,Results!$A$5:$AZ$5,0))-INDEX(Results!$A$7:$AZ$107,MATCH(D20,Results!$A$7:$A$107,0),MATCH($B$1,Results!$A$5:$AZ$5,0)-1)</f>
        <v>0</v>
      </c>
      <c r="G20" s="33">
        <f>INDEX(Results!$A$7:$A$107,MATCH(TeamsRev!H20,Results!$B$7:$B$107,0))</f>
        <v>65</v>
      </c>
      <c r="H20" s="70" t="s">
        <v>165</v>
      </c>
      <c r="I20" s="66">
        <f>INDEX(Results!$A$7:$AZ$107,MATCH(G20,Results!$A$7:$A$107,0),MATCH($B$1,Results!$A$5:$AZ$5,0))-INDEX(Results!$A$7:$AZ$107,MATCH(G20,Results!$A$7:$A$107,0),MATCH($B$1,Results!$A$5:$AZ$5,0)-1)</f>
        <v>0</v>
      </c>
      <c r="J20" s="33">
        <f>INDEX(Results!$A$7:$A$107,MATCH(TeamsRev!K20,Results!$B$7:$B$107,0))</f>
        <v>86</v>
      </c>
      <c r="K20" s="71" t="s">
        <v>61</v>
      </c>
      <c r="L20" s="66">
        <f>INDEX(Results!$A$7:$AZ$107,MATCH(J20,Results!$A$7:$A$107,0),MATCH($B$1,Results!$A$5:$AZ$5,0))-INDEX(Results!$A$7:$AZ$107,MATCH(J20,Results!$A$7:$A$107,0),MATCH($B$1,Results!$A$5:$AZ$5,0)-1)</f>
        <v>45085</v>
      </c>
      <c r="M20" s="33">
        <f>INDEX(Results!$A$7:$A$107,MATCH(TeamsRev!N20,Results!$B$7:$B$107,0))</f>
        <v>86</v>
      </c>
      <c r="N20" s="72" t="s">
        <v>61</v>
      </c>
      <c r="O20" s="66">
        <f>INDEX(Results!$A$7:$AZ$107,MATCH(M20,Results!$A$7:$A$107,0),MATCH($B$1,Results!$A$5:$AZ$5,0))-INDEX(Results!$A$7:$AZ$107,MATCH(M20,Results!$A$7:$A$107,0),MATCH($B$1,Results!$A$5:$AZ$5,0)-1)</f>
        <v>45085</v>
      </c>
      <c r="P20" s="33">
        <f>INDEX(Results!$A$7:$A$107,MATCH(TeamsRev!Q20,Results!$B$7:$B$107,0))</f>
        <v>86</v>
      </c>
      <c r="Q20" s="73" t="s">
        <v>61</v>
      </c>
      <c r="R20" s="66">
        <f>INDEX(Results!$A$7:$AZ$107,MATCH(P20,Results!$A$7:$A$107,0),MATCH($B$1,Results!$A$5:$AZ$5,0))-INDEX(Results!$A$7:$AZ$107,MATCH(P20,Results!$A$7:$A$107,0),MATCH($B$1,Results!$A$5:$AZ$5,0)-1)</f>
        <v>45085</v>
      </c>
      <c r="S20" s="33">
        <f>INDEX(Results!$A$7:$A$107,MATCH(TeamsRev!T20,Results!$B$7:$B$107,0))</f>
        <v>94</v>
      </c>
      <c r="T20" s="74" t="s">
        <v>112</v>
      </c>
      <c r="U20" s="66">
        <f>INDEX(Results!$A$7:$AZ$107,MATCH(S20,Results!$A$7:$A$107,0),MATCH($B$1,Results!$A$5:$AZ$5,0))-INDEX(Results!$A$7:$AZ$107,MATCH(S20,Results!$A$7:$A$107,0),MATCH($B$1,Results!$A$5:$AZ$5,0)-1)</f>
        <v>0</v>
      </c>
      <c r="V20" s="33">
        <f>INDEX(Results!$A$7:$A$107,MATCH(TeamsRev!W20,Results!$B$7:$B$107,0))</f>
        <v>91</v>
      </c>
      <c r="W20" s="75" t="s">
        <v>16</v>
      </c>
      <c r="X20" s="66">
        <f>INDEX(Results!$A$7:$AZ$107,MATCH(V20,Results!$A$7:$A$107,0),MATCH($B$1,Results!$A$5:$AZ$5,0))-INDEX(Results!$A$7:$AZ$107,MATCH(V20,Results!$A$7:$A$107,0),MATCH($B$1,Results!$A$5:$AZ$5,0)-1)</f>
        <v>0</v>
      </c>
      <c r="Y20" s="33">
        <f>INDEX(Results!$A$7:$A$107,MATCH(TeamsRev!Z20,Results!$B$7:$B$107,0))</f>
        <v>86</v>
      </c>
      <c r="Z20" s="76" t="s">
        <v>61</v>
      </c>
      <c r="AA20" s="66">
        <f>INDEX(Results!$A$7:$AZ$107,MATCH(Y20,Results!$A$7:$A$107,0),MATCH($B$1,Results!$A$5:$AZ$5,0))-INDEX(Results!$A$7:$AZ$107,MATCH(Y20,Results!$A$7:$A$107,0),MATCH($B$1,Results!$A$5:$AZ$5,0)-1)</f>
        <v>45085</v>
      </c>
      <c r="AB20" s="33" t="e">
        <f>INDEX(Results!$A$7:$A$107,MATCH(TeamsRev!AC20,Results!$B$7:$B$107,0))</f>
        <v>#N/A</v>
      </c>
      <c r="AC20" s="89"/>
      <c r="AD20" s="66" t="e">
        <f>INDEX(Results!$A$7:$AZ$107,MATCH(AB20,Results!$A$7:$A$107,0),MATCH($B$1,Results!$A$5:$AZ$5,0))-INDEX(Results!$A$7:$AZ$107,MATCH(AB20,Results!$A$7:$A$107,0),MATCH($B$1,Results!$A$5:$AZ$5,0)-1)</f>
        <v>#N/A</v>
      </c>
      <c r="AE20" s="33">
        <f>INDEX(Results!$A$7:$A$107,MATCH(TeamsRev!AF20,Results!$B$7:$B$107,0))</f>
        <v>65</v>
      </c>
      <c r="AF20" s="77" t="s">
        <v>165</v>
      </c>
      <c r="AG20" s="66">
        <f>INDEX(Results!$A$7:$AZ$107,MATCH(AE20,Results!$A$7:$A$107,0),MATCH($B$1,Results!$A$5:$AZ$5,0))-INDEX(Results!$A$7:$AZ$107,MATCH(AE20,Results!$A$7:$A$107,0),MATCH($B$1,Results!$A$5:$AZ$5,0)-1)</f>
        <v>0</v>
      </c>
      <c r="AH20" s="33">
        <f>INDEX(Results!$A$7:$A$107,MATCH(TeamsRev!AI20,Results!$B$7:$B$107,0))</f>
        <v>65</v>
      </c>
      <c r="AI20" s="77" t="s">
        <v>165</v>
      </c>
      <c r="AJ20" s="66">
        <f>INDEX(Results!$A$7:$AZ$107,MATCH(AH20,Results!$A$7:$A$107,0),MATCH($B$1,Results!$A$5:$AZ$5,0))-INDEX(Results!$A$7:$AZ$107,MATCH(AH20,Results!$A$7:$A$107,0),MATCH($B$1,Results!$A$5:$AZ$5,0)-1)</f>
        <v>0</v>
      </c>
      <c r="AK20" s="33">
        <f>INDEX(Results!$A$7:$A$107,MATCH(TeamsRev!AL20,Results!$B$7:$B$107,0))</f>
        <v>91</v>
      </c>
      <c r="AL20" s="80" t="s">
        <v>16</v>
      </c>
      <c r="AM20" s="66">
        <f>INDEX(Results!$A$7:$AZ$107,MATCH(AK20,Results!$A$7:$A$107,0),MATCH($B$1,Results!$A$5:$AZ$5,0))-INDEX(Results!$A$7:$AZ$107,MATCH(AK20,Results!$A$7:$A$107,0),MATCH($B$1,Results!$A$5:$AZ$5,0)-1)</f>
        <v>0</v>
      </c>
      <c r="AN20" s="33">
        <f>INDEX(Results!$A$7:$A$107,MATCH(TeamsRev!AO20,Results!$B$7:$B$107,0))</f>
        <v>91</v>
      </c>
      <c r="AO20" s="84" t="s">
        <v>16</v>
      </c>
      <c r="AP20" s="66">
        <f>INDEX(Results!$A$7:$AZ$107,MATCH(AN20,Results!$A$7:$A$107,0),MATCH($B$1,Results!$A$5:$AZ$5,0))-INDEX(Results!$A$7:$AZ$107,MATCH(AN20,Results!$A$7:$A$107,0),MATCH($B$1,Results!$A$5:$AZ$5,0)-1)</f>
        <v>0</v>
      </c>
      <c r="AQ20" s="33">
        <f>INDEX(Results!$A$7:$A$107,MATCH(TeamsRev!AR20,Results!$B$7:$B$107,0))</f>
        <v>91</v>
      </c>
      <c r="AR20" s="82" t="s">
        <v>16</v>
      </c>
      <c r="AS20" s="66">
        <f>INDEX(Results!$A$7:$AZ$107,MATCH(AQ20,Results!$A$7:$A$107,0),MATCH($B$1,Results!$A$5:$AZ$5,0))-INDEX(Results!$A$7:$AZ$107,MATCH(AQ20,Results!$A$7:$A$107,0),MATCH($B$1,Results!$A$5:$AZ$5,0)-1)</f>
        <v>0</v>
      </c>
      <c r="AT20" s="33">
        <f>INDEX(Results!$A$7:$A$107,MATCH(TeamsRev!AU20,Results!$B$7:$B$107,0))</f>
        <v>65</v>
      </c>
      <c r="AU20" s="83" t="s">
        <v>165</v>
      </c>
      <c r="AV20" s="66">
        <f>INDEX(Results!$A$7:$AZ$107,MATCH(AT20,Results!$A$7:$A$107,0),MATCH($B$1,Results!$A$5:$AZ$5,0))-INDEX(Results!$A$7:$AZ$107,MATCH(AT20,Results!$A$7:$A$107,0),MATCH($B$1,Results!$A$5:$AZ$5,0)-1)</f>
        <v>0</v>
      </c>
      <c r="AW20" s="33">
        <v>0</v>
      </c>
      <c r="AX20" s="66" t="str">
        <f>VLOOKUP(AW20,Results!$A$7:$B$107,2,FALSE)</f>
        <v>Not A Player</v>
      </c>
      <c r="AY20" s="66">
        <f>INDEX(Results!$A$7:$AZ$107,MATCH(AW20,Results!$A$7:$A$107,0),MATCH($B$1,Results!$A$5:$AZ$5,0))-INDEX(Results!$A$7:$AZ$107,MATCH(AW20,Results!$A$7:$A$107,0),MATCH($B$1,Results!$A$5:$AZ$5,0)-1)</f>
        <v>0</v>
      </c>
      <c r="AZ20" s="33">
        <v>0</v>
      </c>
      <c r="BA20" s="66" t="str">
        <f>VLOOKUP(AZ20,Results!$A$7:$B$107,2,FALSE)</f>
        <v>Not A Player</v>
      </c>
      <c r="BB20" s="66">
        <f>INDEX(Results!$A$7:$AZ$107,MATCH(AZ20,Results!$A$7:$A$107,0),MATCH($B$1,Results!$A$5:$AZ$5,0))-INDEX(Results!$A$7:$AZ$107,MATCH(AZ20,Results!$A$7:$A$107,0),MATCH($B$1,Results!$A$5:$AZ$5,0)-1)</f>
        <v>0</v>
      </c>
      <c r="BC20" s="33">
        <v>0</v>
      </c>
      <c r="BD20" s="66" t="str">
        <f>VLOOKUP(BC20,Results!$A$7:$B$107,2,FALSE)</f>
        <v>Not A Player</v>
      </c>
      <c r="BE20" s="66">
        <f>INDEX(Results!$A$7:$AZ$107,MATCH(BC20,Results!$A$7:$A$107,0),MATCH($B$1,Results!$A$5:$AZ$5,0))-INDEX(Results!$A$7:$AZ$107,MATCH(BC20,Results!$A$7:$A$107,0),MATCH($B$1,Results!$A$5:$AZ$5,0)-1)</f>
        <v>0</v>
      </c>
      <c r="BF20" s="33">
        <v>0</v>
      </c>
      <c r="BG20" s="66" t="str">
        <f>VLOOKUP(BF20,Results!$A$7:$B$107,2,FALSE)</f>
        <v>Not A Player</v>
      </c>
      <c r="BH20" s="66">
        <f>INDEX(Results!$A$7:$AZ$107,MATCH(BF20,Results!$A$7:$A$107,0),MATCH($B$1,Results!$A$5:$AZ$5,0))-INDEX(Results!$A$7:$AZ$107,MATCH(BF20,Results!$A$7:$A$107,0),MATCH($B$1,Results!$A$5:$AZ$5,0)-1)</f>
        <v>0</v>
      </c>
    </row>
    <row r="21" spans="1:60" x14ac:dyDescent="0.25">
      <c r="A21" s="33">
        <f>INDEX(Results!$A$7:$A$107,MATCH(TeamsRev!B21,Results!$B$7:$B$107,0))</f>
        <v>53</v>
      </c>
      <c r="B21" s="67" t="s">
        <v>9</v>
      </c>
      <c r="C21" s="66">
        <f>INDEX(Results!$A$7:$AZ$107,MATCH(A21,Results!$A$7:$A$107,0),MATCH($B$1,Results!$A$5:$AZ$5,0))-INDEX(Results!$A$7:$AZ$107,MATCH(A21,Results!$A$7:$A$107,0),MATCH($B$1,Results!$A$5:$AZ$5,0)-1)</f>
        <v>0</v>
      </c>
      <c r="D21" s="33">
        <f>INDEX(Results!$A$7:$A$107,MATCH(TeamsRev!E21,Results!$B$7:$B$107,0))</f>
        <v>66</v>
      </c>
      <c r="E21" s="68" t="s">
        <v>39</v>
      </c>
      <c r="F21" s="66">
        <f>INDEX(Results!$A$7:$AZ$107,MATCH(D21,Results!$A$7:$A$107,0),MATCH($B$1,Results!$A$5:$AZ$5,0))-INDEX(Results!$A$7:$AZ$107,MATCH(D21,Results!$A$7:$A$107,0),MATCH($B$1,Results!$A$5:$AZ$5,0)-1)</f>
        <v>0</v>
      </c>
      <c r="G21" s="33">
        <f>INDEX(Results!$A$7:$A$107,MATCH(TeamsRev!H21,Results!$B$7:$B$107,0))</f>
        <v>81</v>
      </c>
      <c r="H21" s="70" t="s">
        <v>140</v>
      </c>
      <c r="I21" s="66">
        <f>INDEX(Results!$A$7:$AZ$107,MATCH(G21,Results!$A$7:$A$107,0),MATCH($B$1,Results!$A$5:$AZ$5,0))-INDEX(Results!$A$7:$AZ$107,MATCH(G21,Results!$A$7:$A$107,0),MATCH($B$1,Results!$A$5:$AZ$5,0)-1)</f>
        <v>0</v>
      </c>
      <c r="J21" s="33">
        <f>INDEX(Results!$A$7:$A$107,MATCH(TeamsRev!K21,Results!$B$7:$B$107,0))</f>
        <v>70</v>
      </c>
      <c r="K21" s="71" t="s">
        <v>77</v>
      </c>
      <c r="L21" s="66">
        <f>INDEX(Results!$A$7:$AZ$107,MATCH(J21,Results!$A$7:$A$107,0),MATCH($B$1,Results!$A$5:$AZ$5,0))-INDEX(Results!$A$7:$AZ$107,MATCH(J21,Results!$A$7:$A$107,0),MATCH($B$1,Results!$A$5:$AZ$5,0)-1)</f>
        <v>0</v>
      </c>
      <c r="M21" s="33">
        <f>INDEX(Results!$A$7:$A$107,MATCH(TeamsRev!N21,Results!$B$7:$B$107,0))</f>
        <v>70</v>
      </c>
      <c r="N21" s="72" t="s">
        <v>77</v>
      </c>
      <c r="O21" s="66">
        <f>INDEX(Results!$A$7:$AZ$107,MATCH(M21,Results!$A$7:$A$107,0),MATCH($B$1,Results!$A$5:$AZ$5,0))-INDEX(Results!$A$7:$AZ$107,MATCH(M21,Results!$A$7:$A$107,0),MATCH($B$1,Results!$A$5:$AZ$5,0)-1)</f>
        <v>0</v>
      </c>
      <c r="P21" s="33">
        <f>INDEX(Results!$A$7:$A$107,MATCH(TeamsRev!Q21,Results!$B$7:$B$107,0))</f>
        <v>53</v>
      </c>
      <c r="Q21" s="73" t="s">
        <v>9</v>
      </c>
      <c r="R21" s="66">
        <f>INDEX(Results!$A$7:$AZ$107,MATCH(P21,Results!$A$7:$A$107,0),MATCH($B$1,Results!$A$5:$AZ$5,0))-INDEX(Results!$A$7:$AZ$107,MATCH(P21,Results!$A$7:$A$107,0),MATCH($B$1,Results!$A$5:$AZ$5,0)-1)</f>
        <v>0</v>
      </c>
      <c r="S21" s="33">
        <f>INDEX(Results!$A$7:$A$107,MATCH(TeamsRev!T21,Results!$B$7:$B$107,0))</f>
        <v>81</v>
      </c>
      <c r="T21" s="74" t="s">
        <v>140</v>
      </c>
      <c r="U21" s="66">
        <f>INDEX(Results!$A$7:$AZ$107,MATCH(S21,Results!$A$7:$A$107,0),MATCH($B$1,Results!$A$5:$AZ$5,0))-INDEX(Results!$A$7:$AZ$107,MATCH(S21,Results!$A$7:$A$107,0),MATCH($B$1,Results!$A$5:$AZ$5,0)-1)</f>
        <v>0</v>
      </c>
      <c r="V21" s="33">
        <f>INDEX(Results!$A$7:$A$107,MATCH(TeamsRev!W21,Results!$B$7:$B$107,0))</f>
        <v>66</v>
      </c>
      <c r="W21" s="75" t="s">
        <v>39</v>
      </c>
      <c r="X21" s="66">
        <f>INDEX(Results!$A$7:$AZ$107,MATCH(V21,Results!$A$7:$A$107,0),MATCH($B$1,Results!$A$5:$AZ$5,0))-INDEX(Results!$A$7:$AZ$107,MATCH(V21,Results!$A$7:$A$107,0),MATCH($B$1,Results!$A$5:$AZ$5,0)-1)</f>
        <v>0</v>
      </c>
      <c r="Y21" s="33">
        <f>INDEX(Results!$A$7:$A$107,MATCH(TeamsRev!Z21,Results!$B$7:$B$107,0))</f>
        <v>53</v>
      </c>
      <c r="Z21" s="76" t="s">
        <v>9</v>
      </c>
      <c r="AA21" s="66">
        <f>INDEX(Results!$A$7:$AZ$107,MATCH(Y21,Results!$A$7:$A$107,0),MATCH($B$1,Results!$A$5:$AZ$5,0))-INDEX(Results!$A$7:$AZ$107,MATCH(Y21,Results!$A$7:$A$107,0),MATCH($B$1,Results!$A$5:$AZ$5,0)-1)</f>
        <v>0</v>
      </c>
      <c r="AB21" s="33" t="e">
        <f>INDEX(Results!$A$7:$A$107,MATCH(TeamsRev!AC21,Results!$B$7:$B$107,0))</f>
        <v>#N/A</v>
      </c>
      <c r="AC21" s="89"/>
      <c r="AD21" s="66" t="e">
        <f>INDEX(Results!$A$7:$AZ$107,MATCH(AB21,Results!$A$7:$A$107,0),MATCH($B$1,Results!$A$5:$AZ$5,0))-INDEX(Results!$A$7:$AZ$107,MATCH(AB21,Results!$A$7:$A$107,0),MATCH($B$1,Results!$A$5:$AZ$5,0)-1)</f>
        <v>#N/A</v>
      </c>
      <c r="AE21" s="33">
        <f>INDEX(Results!$A$7:$A$107,MATCH(TeamsRev!AF21,Results!$B$7:$B$107,0))</f>
        <v>53</v>
      </c>
      <c r="AF21" s="77" t="s">
        <v>9</v>
      </c>
      <c r="AG21" s="66">
        <f>INDEX(Results!$A$7:$AZ$107,MATCH(AE21,Results!$A$7:$A$107,0),MATCH($B$1,Results!$A$5:$AZ$5,0))-INDEX(Results!$A$7:$AZ$107,MATCH(AE21,Results!$A$7:$A$107,0),MATCH($B$1,Results!$A$5:$AZ$5,0)-1)</f>
        <v>0</v>
      </c>
      <c r="AH21" s="33">
        <f>INDEX(Results!$A$7:$A$107,MATCH(TeamsRev!AI21,Results!$B$7:$B$107,0))</f>
        <v>66</v>
      </c>
      <c r="AI21" s="77" t="s">
        <v>39</v>
      </c>
      <c r="AJ21" s="66">
        <f>INDEX(Results!$A$7:$AZ$107,MATCH(AH21,Results!$A$7:$A$107,0),MATCH($B$1,Results!$A$5:$AZ$5,0))-INDEX(Results!$A$7:$AZ$107,MATCH(AH21,Results!$A$7:$A$107,0),MATCH($B$1,Results!$A$5:$AZ$5,0)-1)</f>
        <v>0</v>
      </c>
      <c r="AK21" s="33">
        <f>INDEX(Results!$A$7:$A$107,MATCH(TeamsRev!AL21,Results!$B$7:$B$107,0))</f>
        <v>81</v>
      </c>
      <c r="AL21" s="80" t="s">
        <v>140</v>
      </c>
      <c r="AM21" s="66">
        <f>INDEX(Results!$A$7:$AZ$107,MATCH(AK21,Results!$A$7:$A$107,0),MATCH($B$1,Results!$A$5:$AZ$5,0))-INDEX(Results!$A$7:$AZ$107,MATCH(AK21,Results!$A$7:$A$107,0),MATCH($B$1,Results!$A$5:$AZ$5,0)-1)</f>
        <v>0</v>
      </c>
      <c r="AN21" s="33">
        <f>INDEX(Results!$A$7:$A$107,MATCH(TeamsRev!AO21,Results!$B$7:$B$107,0))</f>
        <v>66</v>
      </c>
      <c r="AO21" s="84" t="s">
        <v>39</v>
      </c>
      <c r="AP21" s="66">
        <f>INDEX(Results!$A$7:$AZ$107,MATCH(AN21,Results!$A$7:$A$107,0),MATCH($B$1,Results!$A$5:$AZ$5,0))-INDEX(Results!$A$7:$AZ$107,MATCH(AN21,Results!$A$7:$A$107,0),MATCH($B$1,Results!$A$5:$AZ$5,0)-1)</f>
        <v>0</v>
      </c>
      <c r="AQ21" s="33">
        <f>INDEX(Results!$A$7:$A$107,MATCH(TeamsRev!AR21,Results!$B$7:$B$107,0))</f>
        <v>81</v>
      </c>
      <c r="AR21" s="82" t="s">
        <v>140</v>
      </c>
      <c r="AS21" s="66">
        <f>INDEX(Results!$A$7:$AZ$107,MATCH(AQ21,Results!$A$7:$A$107,0),MATCH($B$1,Results!$A$5:$AZ$5,0))-INDEX(Results!$A$7:$AZ$107,MATCH(AQ21,Results!$A$7:$A$107,0),MATCH($B$1,Results!$A$5:$AZ$5,0)-1)</f>
        <v>0</v>
      </c>
      <c r="AT21" s="33">
        <f>INDEX(Results!$A$7:$A$107,MATCH(TeamsRev!AU21,Results!$B$7:$B$107,0))</f>
        <v>66</v>
      </c>
      <c r="AU21" s="83" t="s">
        <v>39</v>
      </c>
      <c r="AV21" s="66">
        <f>INDEX(Results!$A$7:$AZ$107,MATCH(AT21,Results!$A$7:$A$107,0),MATCH($B$1,Results!$A$5:$AZ$5,0))-INDEX(Results!$A$7:$AZ$107,MATCH(AT21,Results!$A$7:$A$107,0),MATCH($B$1,Results!$A$5:$AZ$5,0)-1)</f>
        <v>0</v>
      </c>
      <c r="AW21" s="33">
        <v>0</v>
      </c>
      <c r="AX21" s="66" t="str">
        <f>VLOOKUP(AW21,Results!$A$7:$B$107,2,FALSE)</f>
        <v>Not A Player</v>
      </c>
      <c r="AY21" s="66">
        <f>INDEX(Results!$A$7:$AZ$107,MATCH(AW21,Results!$A$7:$A$107,0),MATCH($B$1,Results!$A$5:$AZ$5,0))-INDEX(Results!$A$7:$AZ$107,MATCH(AW21,Results!$A$7:$A$107,0),MATCH($B$1,Results!$A$5:$AZ$5,0)-1)</f>
        <v>0</v>
      </c>
      <c r="AZ21" s="33">
        <v>0</v>
      </c>
      <c r="BA21" s="66" t="str">
        <f>VLOOKUP(AZ21,Results!$A$7:$B$107,2,FALSE)</f>
        <v>Not A Player</v>
      </c>
      <c r="BB21" s="66">
        <f>INDEX(Results!$A$7:$AZ$107,MATCH(AZ21,Results!$A$7:$A$107,0),MATCH($B$1,Results!$A$5:$AZ$5,0))-INDEX(Results!$A$7:$AZ$107,MATCH(AZ21,Results!$A$7:$A$107,0),MATCH($B$1,Results!$A$5:$AZ$5,0)-1)</f>
        <v>0</v>
      </c>
      <c r="BC21" s="33">
        <v>0</v>
      </c>
      <c r="BD21" s="66" t="str">
        <f>VLOOKUP(BC21,Results!$A$7:$B$107,2,FALSE)</f>
        <v>Not A Player</v>
      </c>
      <c r="BE21" s="66">
        <f>INDEX(Results!$A$7:$AZ$107,MATCH(BC21,Results!$A$7:$A$107,0),MATCH($B$1,Results!$A$5:$AZ$5,0))-INDEX(Results!$A$7:$AZ$107,MATCH(BC21,Results!$A$7:$A$107,0),MATCH($B$1,Results!$A$5:$AZ$5,0)-1)</f>
        <v>0</v>
      </c>
      <c r="BF21" s="33">
        <v>0</v>
      </c>
      <c r="BG21" s="66" t="str">
        <f>VLOOKUP(BF21,Results!$A$7:$B$107,2,FALSE)</f>
        <v>Not A Player</v>
      </c>
      <c r="BH21" s="66">
        <f>INDEX(Results!$A$7:$AZ$107,MATCH(BF21,Results!$A$7:$A$107,0),MATCH($B$1,Results!$A$5:$AZ$5,0))-INDEX(Results!$A$7:$AZ$107,MATCH(BF21,Results!$A$7:$A$107,0),MATCH($B$1,Results!$A$5:$AZ$5,0)-1)</f>
        <v>0</v>
      </c>
    </row>
    <row r="22" spans="1:60" x14ac:dyDescent="0.25">
      <c r="A22" s="33">
        <f>INDEX(Results!$A$7:$A$107,MATCH(TeamsRev!B22,Results!$B$7:$B$107,0))</f>
        <v>57</v>
      </c>
      <c r="B22" s="67" t="s">
        <v>53</v>
      </c>
      <c r="C22" s="66">
        <f>INDEX(Results!$A$7:$AZ$107,MATCH(A22,Results!$A$7:$A$107,0),MATCH($B$1,Results!$A$5:$AZ$5,0))-INDEX(Results!$A$7:$AZ$107,MATCH(A22,Results!$A$7:$A$107,0),MATCH($B$1,Results!$A$5:$AZ$5,0)-1)</f>
        <v>0</v>
      </c>
      <c r="D22" s="33">
        <f>INDEX(Results!$A$7:$A$107,MATCH(TeamsRev!E22,Results!$B$7:$B$107,0))</f>
        <v>89</v>
      </c>
      <c r="E22" s="68" t="s">
        <v>110</v>
      </c>
      <c r="F22" s="66">
        <f>INDEX(Results!$A$7:$AZ$107,MATCH(D22,Results!$A$7:$A$107,0),MATCH($B$1,Results!$A$5:$AZ$5,0))-INDEX(Results!$A$7:$AZ$107,MATCH(D22,Results!$A$7:$A$107,0),MATCH($B$1,Results!$A$5:$AZ$5,0)-1)</f>
        <v>0</v>
      </c>
      <c r="G22" s="33">
        <f>INDEX(Results!$A$7:$A$107,MATCH(TeamsRev!H22,Results!$B$7:$B$107,0))</f>
        <v>72</v>
      </c>
      <c r="H22" s="70" t="s">
        <v>13</v>
      </c>
      <c r="I22" s="66">
        <f>INDEX(Results!$A$7:$AZ$107,MATCH(G22,Results!$A$7:$A$107,0),MATCH($B$1,Results!$A$5:$AZ$5,0))-INDEX(Results!$A$7:$AZ$107,MATCH(G22,Results!$A$7:$A$107,0),MATCH($B$1,Results!$A$5:$AZ$5,0)-1)</f>
        <v>0</v>
      </c>
      <c r="J22" s="33">
        <f>INDEX(Results!$A$7:$A$107,MATCH(TeamsRev!K22,Results!$B$7:$B$107,0))</f>
        <v>89</v>
      </c>
      <c r="K22" s="71" t="s">
        <v>110</v>
      </c>
      <c r="L22" s="66">
        <f>INDEX(Results!$A$7:$AZ$107,MATCH(J22,Results!$A$7:$A$107,0),MATCH($B$1,Results!$A$5:$AZ$5,0))-INDEX(Results!$A$7:$AZ$107,MATCH(J22,Results!$A$7:$A$107,0),MATCH($B$1,Results!$A$5:$AZ$5,0)-1)</f>
        <v>0</v>
      </c>
      <c r="M22" s="33">
        <f>INDEX(Results!$A$7:$A$107,MATCH(TeamsRev!N22,Results!$B$7:$B$107,0))</f>
        <v>57</v>
      </c>
      <c r="N22" s="72" t="s">
        <v>53</v>
      </c>
      <c r="O22" s="66">
        <f>INDEX(Results!$A$7:$AZ$107,MATCH(M22,Results!$A$7:$A$107,0),MATCH($B$1,Results!$A$5:$AZ$5,0))-INDEX(Results!$A$7:$AZ$107,MATCH(M22,Results!$A$7:$A$107,0),MATCH($B$1,Results!$A$5:$AZ$5,0)-1)</f>
        <v>0</v>
      </c>
      <c r="P22" s="33">
        <f>INDEX(Results!$A$7:$A$107,MATCH(TeamsRev!Q22,Results!$B$7:$B$107,0))</f>
        <v>58</v>
      </c>
      <c r="Q22" s="73" t="s">
        <v>49</v>
      </c>
      <c r="R22" s="66">
        <f>INDEX(Results!$A$7:$AZ$107,MATCH(P22,Results!$A$7:$A$107,0),MATCH($B$1,Results!$A$5:$AZ$5,0))-INDEX(Results!$A$7:$AZ$107,MATCH(P22,Results!$A$7:$A$107,0),MATCH($B$1,Results!$A$5:$AZ$5,0)-1)</f>
        <v>0</v>
      </c>
      <c r="S22" s="33">
        <f>INDEX(Results!$A$7:$A$107,MATCH(TeamsRev!T22,Results!$B$7:$B$107,0))</f>
        <v>89</v>
      </c>
      <c r="T22" s="74" t="s">
        <v>110</v>
      </c>
      <c r="U22" s="66">
        <f>INDEX(Results!$A$7:$AZ$107,MATCH(S22,Results!$A$7:$A$107,0),MATCH($B$1,Results!$A$5:$AZ$5,0))-INDEX(Results!$A$7:$AZ$107,MATCH(S22,Results!$A$7:$A$107,0),MATCH($B$1,Results!$A$5:$AZ$5,0)-1)</f>
        <v>0</v>
      </c>
      <c r="V22" s="33">
        <f>INDEX(Results!$A$7:$A$107,MATCH(TeamsRev!W22,Results!$B$7:$B$107,0))</f>
        <v>57</v>
      </c>
      <c r="W22" s="75" t="s">
        <v>53</v>
      </c>
      <c r="X22" s="66">
        <f>INDEX(Results!$A$7:$AZ$107,MATCH(V22,Results!$A$7:$A$107,0),MATCH($B$1,Results!$A$5:$AZ$5,0))-INDEX(Results!$A$7:$AZ$107,MATCH(V22,Results!$A$7:$A$107,0),MATCH($B$1,Results!$A$5:$AZ$5,0)-1)</f>
        <v>0</v>
      </c>
      <c r="Y22" s="33">
        <f>INDEX(Results!$A$7:$A$107,MATCH(TeamsRev!Z22,Results!$B$7:$B$107,0))</f>
        <v>57</v>
      </c>
      <c r="Z22" s="76" t="s">
        <v>53</v>
      </c>
      <c r="AA22" s="66">
        <f>INDEX(Results!$A$7:$AZ$107,MATCH(Y22,Results!$A$7:$A$107,0),MATCH($B$1,Results!$A$5:$AZ$5,0))-INDEX(Results!$A$7:$AZ$107,MATCH(Y22,Results!$A$7:$A$107,0),MATCH($B$1,Results!$A$5:$AZ$5,0)-1)</f>
        <v>0</v>
      </c>
      <c r="AB22" s="33" t="e">
        <f>INDEX(Results!$A$7:$A$107,MATCH(TeamsRev!AC22,Results!$B$7:$B$107,0))</f>
        <v>#N/A</v>
      </c>
      <c r="AC22" s="89"/>
      <c r="AD22" s="66" t="e">
        <f>INDEX(Results!$A$7:$AZ$107,MATCH(AB22,Results!$A$7:$A$107,0),MATCH($B$1,Results!$A$5:$AZ$5,0))-INDEX(Results!$A$7:$AZ$107,MATCH(AB22,Results!$A$7:$A$107,0),MATCH($B$1,Results!$A$5:$AZ$5,0)-1)</f>
        <v>#N/A</v>
      </c>
      <c r="AE22" s="33">
        <f>INDEX(Results!$A$7:$A$107,MATCH(TeamsRev!AF22,Results!$B$7:$B$107,0))</f>
        <v>72</v>
      </c>
      <c r="AF22" s="77" t="s">
        <v>13</v>
      </c>
      <c r="AG22" s="66">
        <f>INDEX(Results!$A$7:$AZ$107,MATCH(AE22,Results!$A$7:$A$107,0),MATCH($B$1,Results!$A$5:$AZ$5,0))-INDEX(Results!$A$7:$AZ$107,MATCH(AE22,Results!$A$7:$A$107,0),MATCH($B$1,Results!$A$5:$AZ$5,0)-1)</f>
        <v>0</v>
      </c>
      <c r="AH22" s="33">
        <f>INDEX(Results!$A$7:$A$107,MATCH(TeamsRev!AI22,Results!$B$7:$B$107,0))</f>
        <v>57</v>
      </c>
      <c r="AI22" s="77" t="s">
        <v>53</v>
      </c>
      <c r="AJ22" s="66">
        <f>INDEX(Results!$A$7:$AZ$107,MATCH(AH22,Results!$A$7:$A$107,0),MATCH($B$1,Results!$A$5:$AZ$5,0))-INDEX(Results!$A$7:$AZ$107,MATCH(AH22,Results!$A$7:$A$107,0),MATCH($B$1,Results!$A$5:$AZ$5,0)-1)</f>
        <v>0</v>
      </c>
      <c r="AK22" s="33">
        <f>INDEX(Results!$A$7:$A$107,MATCH(TeamsRev!AL22,Results!$B$7:$B$107,0))</f>
        <v>57</v>
      </c>
      <c r="AL22" s="80" t="s">
        <v>53</v>
      </c>
      <c r="AM22" s="66">
        <f>INDEX(Results!$A$7:$AZ$107,MATCH(AK22,Results!$A$7:$A$107,0),MATCH($B$1,Results!$A$5:$AZ$5,0))-INDEX(Results!$A$7:$AZ$107,MATCH(AK22,Results!$A$7:$A$107,0),MATCH($B$1,Results!$A$5:$AZ$5,0)-1)</f>
        <v>0</v>
      </c>
      <c r="AN22" s="33">
        <f>INDEX(Results!$A$7:$A$107,MATCH(TeamsRev!AO22,Results!$B$7:$B$107,0))</f>
        <v>72</v>
      </c>
      <c r="AO22" s="84" t="s">
        <v>13</v>
      </c>
      <c r="AP22" s="66">
        <f>INDEX(Results!$A$7:$AZ$107,MATCH(AN22,Results!$A$7:$A$107,0),MATCH($B$1,Results!$A$5:$AZ$5,0))-INDEX(Results!$A$7:$AZ$107,MATCH(AN22,Results!$A$7:$A$107,0),MATCH($B$1,Results!$A$5:$AZ$5,0)-1)</f>
        <v>0</v>
      </c>
      <c r="AQ22" s="33">
        <f>INDEX(Results!$A$7:$A$107,MATCH(TeamsRev!AR22,Results!$B$7:$B$107,0))</f>
        <v>72</v>
      </c>
      <c r="AR22" s="82" t="s">
        <v>13</v>
      </c>
      <c r="AS22" s="66">
        <f>INDEX(Results!$A$7:$AZ$107,MATCH(AQ22,Results!$A$7:$A$107,0),MATCH($B$1,Results!$A$5:$AZ$5,0))-INDEX(Results!$A$7:$AZ$107,MATCH(AQ22,Results!$A$7:$A$107,0),MATCH($B$1,Results!$A$5:$AZ$5,0)-1)</f>
        <v>0</v>
      </c>
      <c r="AT22" s="33">
        <f>INDEX(Results!$A$7:$A$107,MATCH(TeamsRev!AU22,Results!$B$7:$B$107,0))</f>
        <v>58</v>
      </c>
      <c r="AU22" s="83" t="s">
        <v>49</v>
      </c>
      <c r="AV22" s="66">
        <f>INDEX(Results!$A$7:$AZ$107,MATCH(AT22,Results!$A$7:$A$107,0),MATCH($B$1,Results!$A$5:$AZ$5,0))-INDEX(Results!$A$7:$AZ$107,MATCH(AT22,Results!$A$7:$A$107,0),MATCH($B$1,Results!$A$5:$AZ$5,0)-1)</f>
        <v>0</v>
      </c>
      <c r="AW22" s="33">
        <v>0</v>
      </c>
      <c r="AX22" s="66" t="str">
        <f>VLOOKUP(AW22,Results!$A$7:$B$107,2,FALSE)</f>
        <v>Not A Player</v>
      </c>
      <c r="AY22" s="66">
        <f>INDEX(Results!$A$7:$AZ$107,MATCH(AW22,Results!$A$7:$A$107,0),MATCH($B$1,Results!$A$5:$AZ$5,0))-INDEX(Results!$A$7:$AZ$107,MATCH(AW22,Results!$A$7:$A$107,0),MATCH($B$1,Results!$A$5:$AZ$5,0)-1)</f>
        <v>0</v>
      </c>
      <c r="AZ22" s="33">
        <v>0</v>
      </c>
      <c r="BA22" s="66" t="str">
        <f>VLOOKUP(AZ22,Results!$A$7:$B$107,2,FALSE)</f>
        <v>Not A Player</v>
      </c>
      <c r="BB22" s="66">
        <f>INDEX(Results!$A$7:$AZ$107,MATCH(AZ22,Results!$A$7:$A$107,0),MATCH($B$1,Results!$A$5:$AZ$5,0))-INDEX(Results!$A$7:$AZ$107,MATCH(AZ22,Results!$A$7:$A$107,0),MATCH($B$1,Results!$A$5:$AZ$5,0)-1)</f>
        <v>0</v>
      </c>
      <c r="BC22" s="33">
        <v>0</v>
      </c>
      <c r="BD22" s="66" t="str">
        <f>VLOOKUP(BC22,Results!$A$7:$B$107,2,FALSE)</f>
        <v>Not A Player</v>
      </c>
      <c r="BE22" s="66">
        <f>INDEX(Results!$A$7:$AZ$107,MATCH(BC22,Results!$A$7:$A$107,0),MATCH($B$1,Results!$A$5:$AZ$5,0))-INDEX(Results!$A$7:$AZ$107,MATCH(BC22,Results!$A$7:$A$107,0),MATCH($B$1,Results!$A$5:$AZ$5,0)-1)</f>
        <v>0</v>
      </c>
      <c r="BF22" s="33">
        <v>0</v>
      </c>
      <c r="BG22" s="66" t="str">
        <f>VLOOKUP(BF22,Results!$A$7:$B$107,2,FALSE)</f>
        <v>Not A Player</v>
      </c>
      <c r="BH22" s="66">
        <f>INDEX(Results!$A$7:$AZ$107,MATCH(BF22,Results!$A$7:$A$107,0),MATCH($B$1,Results!$A$5:$AZ$5,0))-INDEX(Results!$A$7:$AZ$107,MATCH(BF22,Results!$A$7:$A$107,0),MATCH($B$1,Results!$A$5:$AZ$5,0)-1)</f>
        <v>0</v>
      </c>
    </row>
    <row r="23" spans="1:60" x14ac:dyDescent="0.25">
      <c r="A23" s="33">
        <f>INDEX(Results!$A$7:$A$107,MATCH(TeamsRev!B23,Results!$B$7:$B$107,0))</f>
        <v>45</v>
      </c>
      <c r="B23" s="67" t="s">
        <v>36</v>
      </c>
      <c r="C23" s="66">
        <f>INDEX(Results!$A$7:$AZ$107,MATCH(A23,Results!$A$7:$A$107,0),MATCH($B$1,Results!$A$5:$AZ$5,0))-INDEX(Results!$A$7:$AZ$107,MATCH(A23,Results!$A$7:$A$107,0),MATCH($B$1,Results!$A$5:$AZ$5,0)-1)</f>
        <v>27690</v>
      </c>
      <c r="D23" s="33" t="e">
        <f>INDEX(Results!$A$7:$A$107,MATCH(TeamsRev!E23,Results!$B$7:$B$107,0))</f>
        <v>#N/A</v>
      </c>
      <c r="E23" s="68" t="s">
        <v>367</v>
      </c>
      <c r="F23" s="66" t="e">
        <f>INDEX(Results!$A$7:$AZ$107,MATCH(D23,Results!$A$7:$A$107,0),MATCH($B$1,Results!$A$5:$AZ$5,0))-INDEX(Results!$A$7:$AZ$107,MATCH(D23,Results!$A$7:$A$107,0),MATCH($B$1,Results!$A$5:$AZ$5,0)-1)</f>
        <v>#N/A</v>
      </c>
      <c r="G23" s="33">
        <f>INDEX(Results!$A$7:$A$107,MATCH(TeamsRev!H23,Results!$B$7:$B$107,0))</f>
        <v>45</v>
      </c>
      <c r="H23" s="70" t="s">
        <v>36</v>
      </c>
      <c r="I23" s="66">
        <f>INDEX(Results!$A$7:$AZ$107,MATCH(G23,Results!$A$7:$A$107,0),MATCH($B$1,Results!$A$5:$AZ$5,0))-INDEX(Results!$A$7:$AZ$107,MATCH(G23,Results!$A$7:$A$107,0),MATCH($B$1,Results!$A$5:$AZ$5,0)-1)</f>
        <v>27690</v>
      </c>
      <c r="J23" s="33">
        <f>INDEX(Results!$A$7:$A$107,MATCH(TeamsRev!K23,Results!$B$7:$B$107,0))</f>
        <v>59</v>
      </c>
      <c r="K23" s="71" t="s">
        <v>372</v>
      </c>
      <c r="L23" s="66">
        <f>INDEX(Results!$A$7:$AZ$107,MATCH(J23,Results!$A$7:$A$107,0),MATCH($B$1,Results!$A$5:$AZ$5,0))-INDEX(Results!$A$7:$AZ$107,MATCH(J23,Results!$A$7:$A$107,0),MATCH($B$1,Results!$A$5:$AZ$5,0)-1)</f>
        <v>62303</v>
      </c>
      <c r="M23" s="33">
        <f>INDEX(Results!$A$7:$A$107,MATCH(TeamsRev!N23,Results!$B$7:$B$107,0))</f>
        <v>45</v>
      </c>
      <c r="N23" s="72" t="s">
        <v>36</v>
      </c>
      <c r="O23" s="66">
        <f>INDEX(Results!$A$7:$AZ$107,MATCH(M23,Results!$A$7:$A$107,0),MATCH($B$1,Results!$A$5:$AZ$5,0))-INDEX(Results!$A$7:$AZ$107,MATCH(M23,Results!$A$7:$A$107,0),MATCH($B$1,Results!$A$5:$AZ$5,0)-1)</f>
        <v>27690</v>
      </c>
      <c r="P23" s="33" t="e">
        <f>INDEX(Results!$A$7:$A$107,MATCH(TeamsRev!Q23,Results!$B$7:$B$107,0))</f>
        <v>#N/A</v>
      </c>
      <c r="Q23" s="73" t="s">
        <v>367</v>
      </c>
      <c r="R23" s="66" t="e">
        <f>INDEX(Results!$A$7:$AZ$107,MATCH(P23,Results!$A$7:$A$107,0),MATCH($B$1,Results!$A$5:$AZ$5,0))-INDEX(Results!$A$7:$AZ$107,MATCH(P23,Results!$A$7:$A$107,0),MATCH($B$1,Results!$A$5:$AZ$5,0)-1)</f>
        <v>#N/A</v>
      </c>
      <c r="S23" s="33">
        <f>INDEX(Results!$A$7:$A$107,MATCH(TeamsRev!T23,Results!$B$7:$B$107,0))</f>
        <v>50</v>
      </c>
      <c r="T23" s="74" t="s">
        <v>74</v>
      </c>
      <c r="U23" s="66">
        <f>INDEX(Results!$A$7:$AZ$107,MATCH(S23,Results!$A$7:$A$107,0),MATCH($B$1,Results!$A$5:$AZ$5,0))-INDEX(Results!$A$7:$AZ$107,MATCH(S23,Results!$A$7:$A$107,0),MATCH($B$1,Results!$A$5:$AZ$5,0)-1)</f>
        <v>0</v>
      </c>
      <c r="V23" s="33">
        <f>INDEX(Results!$A$7:$A$107,MATCH(TeamsRev!W23,Results!$B$7:$B$107,0))</f>
        <v>45</v>
      </c>
      <c r="W23" s="75" t="s">
        <v>36</v>
      </c>
      <c r="X23" s="66">
        <f>INDEX(Results!$A$7:$AZ$107,MATCH(V23,Results!$A$7:$A$107,0),MATCH($B$1,Results!$A$5:$AZ$5,0))-INDEX(Results!$A$7:$AZ$107,MATCH(V23,Results!$A$7:$A$107,0),MATCH($B$1,Results!$A$5:$AZ$5,0)-1)</f>
        <v>27690</v>
      </c>
      <c r="Y23" s="33">
        <f>INDEX(Results!$A$7:$A$107,MATCH(TeamsRev!Z23,Results!$B$7:$B$107,0))</f>
        <v>59</v>
      </c>
      <c r="Z23" s="76" t="s">
        <v>99</v>
      </c>
      <c r="AA23" s="66">
        <f>INDEX(Results!$A$7:$AZ$107,MATCH(Y23,Results!$A$7:$A$107,0),MATCH($B$1,Results!$A$5:$AZ$5,0))-INDEX(Results!$A$7:$AZ$107,MATCH(Y23,Results!$A$7:$A$107,0),MATCH($B$1,Results!$A$5:$AZ$5,0)-1)</f>
        <v>62303</v>
      </c>
      <c r="AB23" s="33" t="e">
        <f>INDEX(Results!$A$7:$A$107,MATCH(TeamsRev!AC23,Results!$B$7:$B$107,0))</f>
        <v>#N/A</v>
      </c>
      <c r="AC23" s="89"/>
      <c r="AD23" s="66" t="e">
        <f>INDEX(Results!$A$7:$AZ$107,MATCH(AB23,Results!$A$7:$A$107,0),MATCH($B$1,Results!$A$5:$AZ$5,0))-INDEX(Results!$A$7:$AZ$107,MATCH(AB23,Results!$A$7:$A$107,0),MATCH($B$1,Results!$A$5:$AZ$5,0)-1)</f>
        <v>#N/A</v>
      </c>
      <c r="AE23" s="33">
        <f>INDEX(Results!$A$7:$A$107,MATCH(TeamsRev!AF23,Results!$B$7:$B$107,0))</f>
        <v>50</v>
      </c>
      <c r="AF23" s="77" t="s">
        <v>74</v>
      </c>
      <c r="AG23" s="66">
        <f>INDEX(Results!$A$7:$AZ$107,MATCH(AE23,Results!$A$7:$A$107,0),MATCH($B$1,Results!$A$5:$AZ$5,0))-INDEX(Results!$A$7:$AZ$107,MATCH(AE23,Results!$A$7:$A$107,0),MATCH($B$1,Results!$A$5:$AZ$5,0)-1)</f>
        <v>0</v>
      </c>
      <c r="AH23" s="33">
        <f>INDEX(Results!$A$7:$A$107,MATCH(TeamsRev!AI23,Results!$B$7:$B$107,0))</f>
        <v>50</v>
      </c>
      <c r="AI23" s="77" t="s">
        <v>74</v>
      </c>
      <c r="AJ23" s="66">
        <f>INDEX(Results!$A$7:$AZ$107,MATCH(AH23,Results!$A$7:$A$107,0),MATCH($B$1,Results!$A$5:$AZ$5,0))-INDEX(Results!$A$7:$AZ$107,MATCH(AH23,Results!$A$7:$A$107,0),MATCH($B$1,Results!$A$5:$AZ$5,0)-1)</f>
        <v>0</v>
      </c>
      <c r="AK23" s="33">
        <f>INDEX(Results!$A$7:$A$107,MATCH(TeamsRev!AL23,Results!$B$7:$B$107,0))</f>
        <v>45</v>
      </c>
      <c r="AL23" s="80" t="s">
        <v>36</v>
      </c>
      <c r="AM23" s="66">
        <f>INDEX(Results!$A$7:$AZ$107,MATCH(AK23,Results!$A$7:$A$107,0),MATCH($B$1,Results!$A$5:$AZ$5,0))-INDEX(Results!$A$7:$AZ$107,MATCH(AK23,Results!$A$7:$A$107,0),MATCH($B$1,Results!$A$5:$AZ$5,0)-1)</f>
        <v>27690</v>
      </c>
      <c r="AN23" s="33">
        <f>INDEX(Results!$A$7:$A$107,MATCH(TeamsRev!AO23,Results!$B$7:$B$107,0))</f>
        <v>45</v>
      </c>
      <c r="AO23" s="84" t="s">
        <v>36</v>
      </c>
      <c r="AP23" s="66">
        <f>INDEX(Results!$A$7:$AZ$107,MATCH(AN23,Results!$A$7:$A$107,0),MATCH($B$1,Results!$A$5:$AZ$5,0))-INDEX(Results!$A$7:$AZ$107,MATCH(AN23,Results!$A$7:$A$107,0),MATCH($B$1,Results!$A$5:$AZ$5,0)-1)</f>
        <v>27690</v>
      </c>
      <c r="AQ23" s="33">
        <f>INDEX(Results!$A$7:$A$107,MATCH(TeamsRev!AR23,Results!$B$7:$B$107,0))</f>
        <v>50</v>
      </c>
      <c r="AR23" s="82" t="s">
        <v>74</v>
      </c>
      <c r="AS23" s="66">
        <f>INDEX(Results!$A$7:$AZ$107,MATCH(AQ23,Results!$A$7:$A$107,0),MATCH($B$1,Results!$A$5:$AZ$5,0))-INDEX(Results!$A$7:$AZ$107,MATCH(AQ23,Results!$A$7:$A$107,0),MATCH($B$1,Results!$A$5:$AZ$5,0)-1)</f>
        <v>0</v>
      </c>
      <c r="AT23" s="33">
        <f>INDEX(Results!$A$7:$A$107,MATCH(TeamsRev!AU23,Results!$B$7:$B$107,0))</f>
        <v>45</v>
      </c>
      <c r="AU23" s="83" t="s">
        <v>36</v>
      </c>
      <c r="AV23" s="66">
        <f>INDEX(Results!$A$7:$AZ$107,MATCH(AT23,Results!$A$7:$A$107,0),MATCH($B$1,Results!$A$5:$AZ$5,0))-INDEX(Results!$A$7:$AZ$107,MATCH(AT23,Results!$A$7:$A$107,0),MATCH($B$1,Results!$A$5:$AZ$5,0)-1)</f>
        <v>27690</v>
      </c>
      <c r="AW23" s="33">
        <v>0</v>
      </c>
      <c r="AX23" s="66" t="str">
        <f>VLOOKUP(AW23,Results!$A$7:$B$107,2,FALSE)</f>
        <v>Not A Player</v>
      </c>
      <c r="AY23" s="66">
        <f>INDEX(Results!$A$7:$AZ$107,MATCH(AW23,Results!$A$7:$A$107,0),MATCH($B$1,Results!$A$5:$AZ$5,0))-INDEX(Results!$A$7:$AZ$107,MATCH(AW23,Results!$A$7:$A$107,0),MATCH($B$1,Results!$A$5:$AZ$5,0)-1)</f>
        <v>0</v>
      </c>
      <c r="AZ23" s="33">
        <v>0</v>
      </c>
      <c r="BA23" s="66" t="str">
        <f>VLOOKUP(AZ23,Results!$A$7:$B$107,2,FALSE)</f>
        <v>Not A Player</v>
      </c>
      <c r="BB23" s="66">
        <f>INDEX(Results!$A$7:$AZ$107,MATCH(AZ23,Results!$A$7:$A$107,0),MATCH($B$1,Results!$A$5:$AZ$5,0))-INDEX(Results!$A$7:$AZ$107,MATCH(AZ23,Results!$A$7:$A$107,0),MATCH($B$1,Results!$A$5:$AZ$5,0)-1)</f>
        <v>0</v>
      </c>
      <c r="BC23" s="33">
        <v>0</v>
      </c>
      <c r="BD23" s="66" t="str">
        <f>VLOOKUP(BC23,Results!$A$7:$B$107,2,FALSE)</f>
        <v>Not A Player</v>
      </c>
      <c r="BE23" s="66">
        <f>INDEX(Results!$A$7:$AZ$107,MATCH(BC23,Results!$A$7:$A$107,0),MATCH($B$1,Results!$A$5:$AZ$5,0))-INDEX(Results!$A$7:$AZ$107,MATCH(BC23,Results!$A$7:$A$107,0),MATCH($B$1,Results!$A$5:$AZ$5,0)-1)</f>
        <v>0</v>
      </c>
      <c r="BF23" s="33">
        <v>0</v>
      </c>
      <c r="BG23" s="66" t="str">
        <f>VLOOKUP(BF23,Results!$A$7:$B$107,2,FALSE)</f>
        <v>Not A Player</v>
      </c>
      <c r="BH23" s="66">
        <f>INDEX(Results!$A$7:$AZ$107,MATCH(BF23,Results!$A$7:$A$107,0),MATCH($B$1,Results!$A$5:$AZ$5,0))-INDEX(Results!$A$7:$AZ$107,MATCH(BF23,Results!$A$7:$A$107,0),MATCH($B$1,Results!$A$5:$AZ$5,0)-1)</f>
        <v>0</v>
      </c>
    </row>
    <row r="24" spans="1:60" x14ac:dyDescent="0.25">
      <c r="A24" s="33">
        <f>INDEX(Results!$A$7:$A$107,MATCH(TeamsRev!B24,Results!$B$7:$B$107,0))</f>
        <v>42</v>
      </c>
      <c r="B24" s="67" t="s">
        <v>122</v>
      </c>
      <c r="C24" s="66">
        <f>INDEX(Results!$A$7:$AZ$107,MATCH(A24,Results!$A$7:$A$107,0),MATCH($B$1,Results!$A$5:$AZ$5,0))-INDEX(Results!$A$7:$AZ$107,MATCH(A24,Results!$A$7:$A$107,0),MATCH($B$1,Results!$A$5:$AZ$5,0)-1)</f>
        <v>14981</v>
      </c>
      <c r="D24" s="33">
        <f>INDEX(Results!$A$7:$A$107,MATCH(TeamsRev!E24,Results!$B$7:$B$107,0))</f>
        <v>85</v>
      </c>
      <c r="E24" s="68" t="s">
        <v>368</v>
      </c>
      <c r="F24" s="66">
        <f>INDEX(Results!$A$7:$AZ$107,MATCH(D24,Results!$A$7:$A$107,0),MATCH($B$1,Results!$A$5:$AZ$5,0))-INDEX(Results!$A$7:$AZ$107,MATCH(D24,Results!$A$7:$A$107,0),MATCH($B$1,Results!$A$5:$AZ$5,0)-1)</f>
        <v>102950</v>
      </c>
      <c r="G24" s="33">
        <f>INDEX(Results!$A$7:$A$107,MATCH(TeamsRev!H24,Results!$B$7:$B$107,0))</f>
        <v>85</v>
      </c>
      <c r="H24" s="70" t="s">
        <v>368</v>
      </c>
      <c r="I24" s="66">
        <f>INDEX(Results!$A$7:$AZ$107,MATCH(G24,Results!$A$7:$A$107,0),MATCH($B$1,Results!$A$5:$AZ$5,0))-INDEX(Results!$A$7:$AZ$107,MATCH(G24,Results!$A$7:$A$107,0),MATCH($B$1,Results!$A$5:$AZ$5,0)-1)</f>
        <v>102950</v>
      </c>
      <c r="J24" s="33">
        <f>INDEX(Results!$A$7:$A$107,MATCH(TeamsRev!K24,Results!$B$7:$B$107,0))</f>
        <v>62</v>
      </c>
      <c r="K24" s="71" t="s">
        <v>12</v>
      </c>
      <c r="L24" s="66">
        <f>INDEX(Results!$A$7:$AZ$107,MATCH(J24,Results!$A$7:$A$107,0),MATCH($B$1,Results!$A$5:$AZ$5,0))-INDEX(Results!$A$7:$AZ$107,MATCH(J24,Results!$A$7:$A$107,0),MATCH($B$1,Results!$A$5:$AZ$5,0)-1)</f>
        <v>0</v>
      </c>
      <c r="M24" s="33">
        <f>INDEX(Results!$A$7:$A$107,MATCH(TeamsRev!N24,Results!$B$7:$B$107,0))</f>
        <v>85</v>
      </c>
      <c r="N24" s="72" t="s">
        <v>368</v>
      </c>
      <c r="O24" s="66">
        <f>INDEX(Results!$A$7:$AZ$107,MATCH(M24,Results!$A$7:$A$107,0),MATCH($B$1,Results!$A$5:$AZ$5,0))-INDEX(Results!$A$7:$AZ$107,MATCH(M24,Results!$A$7:$A$107,0),MATCH($B$1,Results!$A$5:$AZ$5,0)-1)</f>
        <v>102950</v>
      </c>
      <c r="P24" s="33">
        <f>INDEX(Results!$A$7:$A$107,MATCH(TeamsRev!Q24,Results!$B$7:$B$107,0))</f>
        <v>85</v>
      </c>
      <c r="Q24" s="73" t="s">
        <v>368</v>
      </c>
      <c r="R24" s="66">
        <f>INDEX(Results!$A$7:$AZ$107,MATCH(P24,Results!$A$7:$A$107,0),MATCH($B$1,Results!$A$5:$AZ$5,0))-INDEX(Results!$A$7:$AZ$107,MATCH(P24,Results!$A$7:$A$107,0),MATCH($B$1,Results!$A$5:$AZ$5,0)-1)</f>
        <v>102950</v>
      </c>
      <c r="S24" s="33">
        <f>INDEX(Results!$A$7:$A$107,MATCH(TeamsRev!T24,Results!$B$7:$B$107,0))</f>
        <v>42</v>
      </c>
      <c r="T24" s="74" t="s">
        <v>122</v>
      </c>
      <c r="U24" s="66">
        <f>INDEX(Results!$A$7:$AZ$107,MATCH(S24,Results!$A$7:$A$107,0),MATCH($B$1,Results!$A$5:$AZ$5,0))-INDEX(Results!$A$7:$AZ$107,MATCH(S24,Results!$A$7:$A$107,0),MATCH($B$1,Results!$A$5:$AZ$5,0)-1)</f>
        <v>14981</v>
      </c>
      <c r="V24" s="33">
        <f>INDEX(Results!$A$7:$A$107,MATCH(TeamsRev!W24,Results!$B$7:$B$107,0))</f>
        <v>62</v>
      </c>
      <c r="W24" s="75" t="s">
        <v>12</v>
      </c>
      <c r="X24" s="66">
        <f>INDEX(Results!$A$7:$AZ$107,MATCH(V24,Results!$A$7:$A$107,0),MATCH($B$1,Results!$A$5:$AZ$5,0))-INDEX(Results!$A$7:$AZ$107,MATCH(V24,Results!$A$7:$A$107,0),MATCH($B$1,Results!$A$5:$AZ$5,0)-1)</f>
        <v>0</v>
      </c>
      <c r="Y24" s="33">
        <f>INDEX(Results!$A$7:$A$107,MATCH(TeamsRev!Z24,Results!$B$7:$B$107,0))</f>
        <v>85</v>
      </c>
      <c r="Z24" s="76" t="s">
        <v>368</v>
      </c>
      <c r="AA24" s="66">
        <f>INDEX(Results!$A$7:$AZ$107,MATCH(Y24,Results!$A$7:$A$107,0),MATCH($B$1,Results!$A$5:$AZ$5,0))-INDEX(Results!$A$7:$AZ$107,MATCH(Y24,Results!$A$7:$A$107,0),MATCH($B$1,Results!$A$5:$AZ$5,0)-1)</f>
        <v>102950</v>
      </c>
      <c r="AB24" s="33" t="e">
        <f>INDEX(Results!$A$7:$A$107,MATCH(TeamsRev!AC24,Results!$B$7:$B$107,0))</f>
        <v>#N/A</v>
      </c>
      <c r="AC24" s="89"/>
      <c r="AD24" s="66" t="e">
        <f>INDEX(Results!$A$7:$AZ$107,MATCH(AB24,Results!$A$7:$A$107,0),MATCH($B$1,Results!$A$5:$AZ$5,0))-INDEX(Results!$A$7:$AZ$107,MATCH(AB24,Results!$A$7:$A$107,0),MATCH($B$1,Results!$A$5:$AZ$5,0)-1)</f>
        <v>#N/A</v>
      </c>
      <c r="AE24" s="33">
        <f>INDEX(Results!$A$7:$A$107,MATCH(TeamsRev!AF24,Results!$B$7:$B$107,0))</f>
        <v>82</v>
      </c>
      <c r="AF24" s="77" t="s">
        <v>123</v>
      </c>
      <c r="AG24" s="66">
        <f>INDEX(Results!$A$7:$AZ$107,MATCH(AE24,Results!$A$7:$A$107,0),MATCH($B$1,Results!$A$5:$AZ$5,0))-INDEX(Results!$A$7:$AZ$107,MATCH(AE24,Results!$A$7:$A$107,0),MATCH($B$1,Results!$A$5:$AZ$5,0)-1)</f>
        <v>0</v>
      </c>
      <c r="AH24" s="33">
        <f>INDEX(Results!$A$7:$A$107,MATCH(TeamsRev!AI24,Results!$B$7:$B$107,0))</f>
        <v>62</v>
      </c>
      <c r="AI24" s="89" t="s">
        <v>12</v>
      </c>
      <c r="AJ24" s="66">
        <f>INDEX(Results!$A$7:$AZ$107,MATCH(AH24,Results!$A$7:$A$107,0),MATCH($B$1,Results!$A$5:$AZ$5,0))-INDEX(Results!$A$7:$AZ$107,MATCH(AH24,Results!$A$7:$A$107,0),MATCH($B$1,Results!$A$5:$AZ$5,0)-1)</f>
        <v>0</v>
      </c>
      <c r="AK24" s="33">
        <f>INDEX(Results!$A$7:$A$107,MATCH(TeamsRev!AL24,Results!$B$7:$B$107,0))</f>
        <v>42</v>
      </c>
      <c r="AL24" s="80" t="s">
        <v>122</v>
      </c>
      <c r="AM24" s="66">
        <f>INDEX(Results!$A$7:$AZ$107,MATCH(AK24,Results!$A$7:$A$107,0),MATCH($B$1,Results!$A$5:$AZ$5,0))-INDEX(Results!$A$7:$AZ$107,MATCH(AK24,Results!$A$7:$A$107,0),MATCH($B$1,Results!$A$5:$AZ$5,0)-1)</f>
        <v>14981</v>
      </c>
      <c r="AN24" s="33">
        <f>INDEX(Results!$A$7:$A$107,MATCH(TeamsRev!AO24,Results!$B$7:$B$107,0))</f>
        <v>85</v>
      </c>
      <c r="AO24" s="84" t="s">
        <v>368</v>
      </c>
      <c r="AP24" s="66">
        <f>INDEX(Results!$A$7:$AZ$107,MATCH(AN24,Results!$A$7:$A$107,0),MATCH($B$1,Results!$A$5:$AZ$5,0))-INDEX(Results!$A$7:$AZ$107,MATCH(AN24,Results!$A$7:$A$107,0),MATCH($B$1,Results!$A$5:$AZ$5,0)-1)</f>
        <v>102950</v>
      </c>
      <c r="AQ24" s="33">
        <f>INDEX(Results!$A$7:$A$107,MATCH(TeamsRev!AR24,Results!$B$7:$B$107,0))</f>
        <v>85</v>
      </c>
      <c r="AR24" s="82" t="s">
        <v>368</v>
      </c>
      <c r="AS24" s="66">
        <f>INDEX(Results!$A$7:$AZ$107,MATCH(AQ24,Results!$A$7:$A$107,0),MATCH($B$1,Results!$A$5:$AZ$5,0))-INDEX(Results!$A$7:$AZ$107,MATCH(AQ24,Results!$A$7:$A$107,0),MATCH($B$1,Results!$A$5:$AZ$5,0)-1)</f>
        <v>102950</v>
      </c>
      <c r="AT24" s="33">
        <f>INDEX(Results!$A$7:$A$107,MATCH(TeamsRev!AU24,Results!$B$7:$B$107,0))</f>
        <v>42</v>
      </c>
      <c r="AU24" s="83" t="s">
        <v>122</v>
      </c>
      <c r="AV24" s="66">
        <f>INDEX(Results!$A$7:$AZ$107,MATCH(AT24,Results!$A$7:$A$107,0),MATCH($B$1,Results!$A$5:$AZ$5,0))-INDEX(Results!$A$7:$AZ$107,MATCH(AT24,Results!$A$7:$A$107,0),MATCH($B$1,Results!$A$5:$AZ$5,0)-1)</f>
        <v>14981</v>
      </c>
      <c r="AW24" s="33">
        <v>0</v>
      </c>
      <c r="AX24" s="66" t="str">
        <f>VLOOKUP(AW24,Results!$A$7:$B$107,2,FALSE)</f>
        <v>Not A Player</v>
      </c>
      <c r="AY24" s="66">
        <f>INDEX(Results!$A$7:$AZ$107,MATCH(AW24,Results!$A$7:$A$107,0),MATCH($B$1,Results!$A$5:$AZ$5,0))-INDEX(Results!$A$7:$AZ$107,MATCH(AW24,Results!$A$7:$A$107,0),MATCH($B$1,Results!$A$5:$AZ$5,0)-1)</f>
        <v>0</v>
      </c>
      <c r="AZ24" s="33">
        <v>0</v>
      </c>
      <c r="BA24" s="66" t="str">
        <f>VLOOKUP(AZ24,Results!$A$7:$B$107,2,FALSE)</f>
        <v>Not A Player</v>
      </c>
      <c r="BB24" s="66">
        <f>INDEX(Results!$A$7:$AZ$107,MATCH(AZ24,Results!$A$7:$A$107,0),MATCH($B$1,Results!$A$5:$AZ$5,0))-INDEX(Results!$A$7:$AZ$107,MATCH(AZ24,Results!$A$7:$A$107,0),MATCH($B$1,Results!$A$5:$AZ$5,0)-1)</f>
        <v>0</v>
      </c>
      <c r="BC24" s="33">
        <v>0</v>
      </c>
      <c r="BD24" s="66" t="str">
        <f>VLOOKUP(BC24,Results!$A$7:$B$107,2,FALSE)</f>
        <v>Not A Player</v>
      </c>
      <c r="BE24" s="66">
        <f>INDEX(Results!$A$7:$AZ$107,MATCH(BC24,Results!$A$7:$A$107,0),MATCH($B$1,Results!$A$5:$AZ$5,0))-INDEX(Results!$A$7:$AZ$107,MATCH(BC24,Results!$A$7:$A$107,0),MATCH($B$1,Results!$A$5:$AZ$5,0)-1)</f>
        <v>0</v>
      </c>
      <c r="BF24" s="33">
        <v>0</v>
      </c>
      <c r="BG24" s="66" t="str">
        <f>VLOOKUP(BF24,Results!$A$7:$B$107,2,FALSE)</f>
        <v>Not A Player</v>
      </c>
      <c r="BH24" s="66">
        <f>INDEX(Results!$A$7:$AZ$107,MATCH(BF24,Results!$A$7:$A$107,0),MATCH($B$1,Results!$A$5:$AZ$5,0))-INDEX(Results!$A$7:$AZ$107,MATCH(BF24,Results!$A$7:$A$107,0),MATCH($B$1,Results!$A$5:$AZ$5,0)-1)</f>
        <v>0</v>
      </c>
    </row>
    <row r="25" spans="1:60" x14ac:dyDescent="0.25">
      <c r="A25" s="33">
        <f>INDEX(Results!$A$7:$A$107,MATCH(TeamsRev!B25,Results!$B$7:$B$107,0))</f>
        <v>84</v>
      </c>
      <c r="B25" s="67" t="s">
        <v>100</v>
      </c>
      <c r="D25" s="33" t="e">
        <f>INDEX(Results!$A$7:$A$107,MATCH(TeamsRev!E25,Results!$B$7:$B$107,0))</f>
        <v>#N/A</v>
      </c>
      <c r="E25" s="69" t="s">
        <v>97</v>
      </c>
      <c r="G25" s="33">
        <f>INDEX(Results!$A$7:$A$107,MATCH(TeamsRev!H25,Results!$B$7:$B$107,0))</f>
        <v>75</v>
      </c>
      <c r="H25" s="70" t="s">
        <v>51</v>
      </c>
      <c r="J25" s="33" t="e">
        <f>INDEX(Results!$A$7:$A$107,MATCH(TeamsRev!K25,Results!$B$7:$B$107,0))</f>
        <v>#N/A</v>
      </c>
      <c r="K25" s="71" t="s">
        <v>97</v>
      </c>
      <c r="M25" s="33">
        <f>INDEX(Results!$A$7:$A$107,MATCH(TeamsRev!N25,Results!$B$7:$B$107,0))</f>
        <v>84</v>
      </c>
      <c r="N25" s="72" t="s">
        <v>100</v>
      </c>
      <c r="P25" s="33">
        <f>INDEX(Results!$A$7:$A$107,MATCH(TeamsRev!Q25,Results!$B$7:$B$107,0))</f>
        <v>67</v>
      </c>
      <c r="Q25" s="73" t="s">
        <v>86</v>
      </c>
      <c r="S25" s="33" t="e">
        <f>INDEX(Results!$A$7:$A$107,MATCH(TeamsRev!T25,Results!$B$7:$B$107,0))</f>
        <v>#N/A</v>
      </c>
      <c r="T25" s="74" t="s">
        <v>97</v>
      </c>
      <c r="V25" s="33" t="e">
        <f>INDEX(Results!$A$7:$A$107,MATCH(TeamsRev!W25,Results!$B$7:$B$107,0))</f>
        <v>#N/A</v>
      </c>
      <c r="W25" s="75" t="s">
        <v>97</v>
      </c>
      <c r="Y25" s="33">
        <f>INDEX(Results!$A$7:$A$107,MATCH(TeamsRev!Z25,Results!$B$7:$B$107,0))</f>
        <v>84</v>
      </c>
      <c r="Z25" s="76" t="s">
        <v>100</v>
      </c>
      <c r="AB25" s="33" t="e">
        <f>INDEX(Results!$A$7:$A$107,MATCH(TeamsRev!AC25,Results!$B$7:$B$107,0))</f>
        <v>#N/A</v>
      </c>
      <c r="AE25" s="33">
        <f>INDEX(Results!$A$7:$A$107,MATCH(TeamsRev!AF25,Results!$B$7:$B$107,0))</f>
        <v>67</v>
      </c>
      <c r="AF25" s="78" t="s">
        <v>86</v>
      </c>
      <c r="AH25" s="33">
        <f>INDEX(Results!$A$7:$A$107,MATCH(TeamsRev!AI25,Results!$B$7:$B$107,0))</f>
        <v>75</v>
      </c>
      <c r="AI25" s="89" t="s">
        <v>51</v>
      </c>
      <c r="AK25" s="33">
        <f>INDEX(Results!$A$7:$A$107,MATCH(TeamsRev!AL25,Results!$B$7:$B$107,0))</f>
        <v>75</v>
      </c>
      <c r="AL25" s="80" t="s">
        <v>51</v>
      </c>
      <c r="AN25" s="33">
        <f>INDEX(Results!$A$7:$A$107,MATCH(TeamsRev!AO25,Results!$B$7:$B$107,0))</f>
        <v>67</v>
      </c>
      <c r="AO25" s="84" t="s">
        <v>86</v>
      </c>
      <c r="AQ25" s="33">
        <f>INDEX(Results!$A$7:$A$107,MATCH(TeamsRev!AR25,Results!$B$7:$B$107,0))</f>
        <v>75</v>
      </c>
      <c r="AR25" s="81" t="s">
        <v>51</v>
      </c>
      <c r="AT25" s="33">
        <f>INDEX(Results!$A$7:$A$107,MATCH(TeamsRev!AU25,Results!$B$7:$B$107,0))</f>
        <v>84</v>
      </c>
      <c r="AU25" s="83" t="s">
        <v>100</v>
      </c>
      <c r="AW25" s="33"/>
      <c r="AZ25" s="33"/>
      <c r="BC25" s="33"/>
      <c r="BF25" s="33"/>
    </row>
    <row r="26" spans="1:60" x14ac:dyDescent="0.25">
      <c r="A26" s="33" t="e">
        <f>INDEX(Results!$A$7:$A$107,MATCH(TeamsRev!B26,Results!$B$7:$B$107,0))</f>
        <v>#N/A</v>
      </c>
      <c r="B26" s="67" t="s">
        <v>57</v>
      </c>
      <c r="D26" s="33" t="e">
        <f>INDEX(Results!$A$7:$A$107,MATCH(TeamsRev!E26,Results!$B$7:$B$107,0))</f>
        <v>#N/A</v>
      </c>
      <c r="E26" s="69" t="s">
        <v>370</v>
      </c>
      <c r="G26" s="33" t="e">
        <f>INDEX(Results!$A$7:$A$107,MATCH(TeamsRev!H26,Results!$B$7:$B$107,0))</f>
        <v>#N/A</v>
      </c>
      <c r="H26" s="70" t="s">
        <v>371</v>
      </c>
      <c r="J26" s="33" t="e">
        <f>INDEX(Results!$A$7:$A$107,MATCH(TeamsRev!K26,Results!$B$7:$B$107,0))</f>
        <v>#N/A</v>
      </c>
      <c r="K26" s="71" t="s">
        <v>57</v>
      </c>
      <c r="M26" s="33" t="e">
        <f>INDEX(Results!$A$7:$A$107,MATCH(TeamsRev!N26,Results!$B$7:$B$107,0))</f>
        <v>#N/A</v>
      </c>
      <c r="N26" s="72" t="s">
        <v>371</v>
      </c>
      <c r="P26" s="33" t="e">
        <f>INDEX(Results!$A$7:$A$107,MATCH(TeamsRev!Q26,Results!$B$7:$B$107,0))</f>
        <v>#N/A</v>
      </c>
      <c r="Q26" s="73" t="s">
        <v>321</v>
      </c>
      <c r="S26" s="33" t="e">
        <f>INDEX(Results!$A$7:$A$107,MATCH(TeamsRev!T26,Results!$B$7:$B$107,0))</f>
        <v>#N/A</v>
      </c>
      <c r="T26" s="74" t="s">
        <v>373</v>
      </c>
      <c r="V26" s="33">
        <f>INDEX(Results!$A$7:$A$107,MATCH(TeamsRev!W26,Results!$B$7:$B$107,0))</f>
        <v>93</v>
      </c>
      <c r="W26" s="75" t="s">
        <v>142</v>
      </c>
      <c r="Y26" s="33" t="e">
        <f>INDEX(Results!$A$7:$A$107,MATCH(TeamsRev!Z26,Results!$B$7:$B$107,0))</f>
        <v>#N/A</v>
      </c>
      <c r="Z26" s="76" t="s">
        <v>370</v>
      </c>
      <c r="AB26" s="33" t="e">
        <f>INDEX(Results!$A$7:$A$107,MATCH(TeamsRev!AC26,Results!$B$7:$B$107,0))</f>
        <v>#N/A</v>
      </c>
      <c r="AE26" s="33">
        <f>INDEX(Results!$A$7:$A$107,MATCH(TeamsRev!AF26,Results!$B$7:$B$107,0))</f>
        <v>88</v>
      </c>
      <c r="AF26" s="77" t="s">
        <v>109</v>
      </c>
      <c r="AH26" s="33">
        <f>INDEX(Results!$A$7:$A$107,MATCH(TeamsRev!AI26,Results!$B$7:$B$107,0))</f>
        <v>97</v>
      </c>
      <c r="AI26" s="89" t="s">
        <v>35</v>
      </c>
      <c r="AK26" s="33" t="e">
        <f>INDEX(Results!$A$7:$A$107,MATCH(TeamsRev!AL26,Results!$B$7:$B$107,0))</f>
        <v>#N/A</v>
      </c>
      <c r="AL26" s="80" t="s">
        <v>370</v>
      </c>
      <c r="AN26" s="33">
        <f>INDEX(Results!$A$7:$A$107,MATCH(TeamsRev!AO26,Results!$B$7:$B$107,0))</f>
        <v>88</v>
      </c>
      <c r="AO26" s="84" t="s">
        <v>109</v>
      </c>
      <c r="AQ26" s="33">
        <f>INDEX(Results!$A$7:$A$107,MATCH(TeamsRev!AR26,Results!$B$7:$B$107,0))</f>
        <v>88</v>
      </c>
      <c r="AR26" s="81" t="s">
        <v>109</v>
      </c>
      <c r="AT26" s="33" t="e">
        <f>INDEX(Results!$A$7:$A$107,MATCH(TeamsRev!AU26,Results!$B$7:$B$107,0))</f>
        <v>#N/A</v>
      </c>
      <c r="AU26" s="83" t="s">
        <v>38</v>
      </c>
      <c r="AW26" s="33"/>
      <c r="AZ26" s="33"/>
      <c r="BC26" s="33"/>
      <c r="BF26" s="33"/>
    </row>
    <row r="27" spans="1:60" x14ac:dyDescent="0.25">
      <c r="C27" s="66">
        <f>SUM(C7:C24)</f>
        <v>1393540</v>
      </c>
      <c r="E27" s="66" t="s">
        <v>308</v>
      </c>
      <c r="F27" s="66" t="e">
        <f>SUM(F7:F24)</f>
        <v>#N/A</v>
      </c>
      <c r="H27" s="66" t="s">
        <v>308</v>
      </c>
      <c r="I27" s="66">
        <f>SUM(I7:I24)</f>
        <v>1297252</v>
      </c>
      <c r="K27" s="66" t="s">
        <v>308</v>
      </c>
      <c r="L27" s="66" t="e">
        <f>SUM(L7:L24)</f>
        <v>#N/A</v>
      </c>
      <c r="N27" s="66" t="s">
        <v>308</v>
      </c>
      <c r="O27" s="66">
        <f>SUM(O7:O24)</f>
        <v>208172</v>
      </c>
      <c r="Q27" s="66" t="s">
        <v>308</v>
      </c>
      <c r="R27" s="66" t="e">
        <f>SUM(R7:R24)</f>
        <v>#N/A</v>
      </c>
      <c r="T27" s="66" t="s">
        <v>308</v>
      </c>
      <c r="U27" s="66" t="e">
        <f>SUM(U7:U24)</f>
        <v>#N/A</v>
      </c>
      <c r="W27" s="66" t="s">
        <v>308</v>
      </c>
      <c r="X27" s="66" t="e">
        <f>SUM(X7:X24)</f>
        <v>#N/A</v>
      </c>
      <c r="Z27" s="66" t="s">
        <v>308</v>
      </c>
      <c r="AA27" s="66" t="e">
        <f>SUM(AA7:AA24)</f>
        <v>#N/A</v>
      </c>
      <c r="AC27" s="66" t="s">
        <v>308</v>
      </c>
      <c r="AD27" s="66" t="e">
        <f>SUM(AD7:AD24)</f>
        <v>#N/A</v>
      </c>
      <c r="AF27" s="66" t="s">
        <v>308</v>
      </c>
      <c r="AG27" s="66" t="e">
        <f>SUM(AG7:AG24)</f>
        <v>#N/A</v>
      </c>
      <c r="AI27" s="66" t="s">
        <v>308</v>
      </c>
      <c r="AJ27" s="66" t="e">
        <f>SUM(AJ7:AJ24)</f>
        <v>#N/A</v>
      </c>
      <c r="AL27" s="66" t="s">
        <v>308</v>
      </c>
      <c r="AM27" s="66" t="e">
        <f>SUM(AM7:AM24)</f>
        <v>#N/A</v>
      </c>
      <c r="AO27" s="66" t="s">
        <v>308</v>
      </c>
      <c r="AP27" s="66" t="e">
        <f>SUM(AP7:AP24)</f>
        <v>#N/A</v>
      </c>
      <c r="AR27" s="66" t="s">
        <v>308</v>
      </c>
      <c r="AS27" s="66" t="e">
        <f>SUM(AS7:AS24)</f>
        <v>#N/A</v>
      </c>
      <c r="AU27" s="66" t="s">
        <v>308</v>
      </c>
      <c r="AV27" s="66">
        <f>SUM(AV7:AV24)</f>
        <v>712710</v>
      </c>
      <c r="AX27" s="66" t="s">
        <v>308</v>
      </c>
      <c r="AY27" s="66">
        <f>SUM(AY7:AY24)</f>
        <v>0</v>
      </c>
      <c r="BA27" s="66" t="s">
        <v>308</v>
      </c>
      <c r="BB27" s="66">
        <f>SUM(BB7:BB24)</f>
        <v>0</v>
      </c>
      <c r="BD27" s="66" t="s">
        <v>308</v>
      </c>
      <c r="BE27" s="66">
        <f>SUM(BE7:BE24)</f>
        <v>0</v>
      </c>
      <c r="BG27" s="66" t="s">
        <v>308</v>
      </c>
      <c r="BH27" s="66">
        <f>SUM(BH7:BH24)</f>
        <v>0</v>
      </c>
    </row>
    <row r="28" spans="1:60" x14ac:dyDescent="0.25">
      <c r="C28" s="6"/>
      <c r="F28" s="6"/>
    </row>
  </sheetData>
  <hyperlinks>
    <hyperlink ref="AU24" r:id="rId1" display="Ted Potter, Jr."/>
    <hyperlink ref="AU25" r:id="rId2" display="Ted Potter, Jr."/>
    <hyperlink ref="AU26" r:id="rId3" display="Ted Potter, Jr.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"/>
  <sheetViews>
    <sheetView workbookViewId="0">
      <selection activeCell="A5" sqref="A5:F254"/>
    </sheetView>
  </sheetViews>
  <sheetFormatPr defaultRowHeight="15" x14ac:dyDescent="0.25"/>
  <cols>
    <col min="1" max="2" width="5.7109375" customWidth="1"/>
    <col min="3" max="3" width="19.28515625" customWidth="1"/>
    <col min="4" max="4" width="6.28515625" customWidth="1"/>
    <col min="5" max="5" width="8.85546875" customWidth="1"/>
    <col min="6" max="6" width="11.7109375" customWidth="1"/>
    <col min="7" max="7" width="18.42578125" customWidth="1"/>
    <col min="8" max="8" width="23.7109375" customWidth="1"/>
    <col min="9" max="9" width="24.42578125" customWidth="1"/>
    <col min="10" max="10" width="13.85546875" customWidth="1"/>
    <col min="11" max="11" width="23.85546875" customWidth="1"/>
  </cols>
  <sheetData>
    <row r="1" spans="1:6" x14ac:dyDescent="0.25">
      <c r="A1" t="s">
        <v>188</v>
      </c>
    </row>
    <row r="2" spans="1:6" x14ac:dyDescent="0.25">
      <c r="A2" t="s">
        <v>192</v>
      </c>
    </row>
    <row r="3" spans="1:6" x14ac:dyDescent="0.25">
      <c r="E3" s="1"/>
    </row>
    <row r="4" spans="1:6" x14ac:dyDescent="0.25">
      <c r="E4" s="1"/>
    </row>
    <row r="5" spans="1:6" x14ac:dyDescent="0.25">
      <c r="A5" s="99" t="s">
        <v>345</v>
      </c>
      <c r="B5" s="99" t="s">
        <v>346</v>
      </c>
      <c r="C5" s="99" t="s">
        <v>347</v>
      </c>
      <c r="D5" s="99" t="s">
        <v>348</v>
      </c>
      <c r="E5" s="99" t="s">
        <v>349</v>
      </c>
      <c r="F5" s="99" t="s">
        <v>350</v>
      </c>
    </row>
    <row r="6" spans="1:6" x14ac:dyDescent="0.25">
      <c r="A6" s="99">
        <v>1</v>
      </c>
      <c r="B6" s="99">
        <v>1</v>
      </c>
      <c r="C6" s="99" t="s">
        <v>11</v>
      </c>
      <c r="D6" s="99">
        <v>15</v>
      </c>
      <c r="E6" s="100">
        <v>5704238</v>
      </c>
      <c r="F6" s="99">
        <v>2</v>
      </c>
    </row>
    <row r="7" spans="1:6" x14ac:dyDescent="0.25">
      <c r="A7" s="99">
        <v>2</v>
      </c>
      <c r="B7" s="99">
        <v>3</v>
      </c>
      <c r="C7" s="99" t="s">
        <v>5</v>
      </c>
      <c r="D7" s="99">
        <v>15</v>
      </c>
      <c r="E7" s="100">
        <v>4102257</v>
      </c>
      <c r="F7" s="99">
        <v>2</v>
      </c>
    </row>
    <row r="8" spans="1:6" x14ac:dyDescent="0.25">
      <c r="A8" s="99">
        <v>3</v>
      </c>
      <c r="B8" s="99">
        <v>2</v>
      </c>
      <c r="C8" s="99" t="s">
        <v>47</v>
      </c>
      <c r="D8" s="99">
        <v>7</v>
      </c>
      <c r="E8" s="100">
        <v>3912533</v>
      </c>
      <c r="F8" s="99">
        <v>2</v>
      </c>
    </row>
    <row r="9" spans="1:6" x14ac:dyDescent="0.25">
      <c r="A9" s="99">
        <v>4</v>
      </c>
      <c r="B9" s="99">
        <v>4</v>
      </c>
      <c r="C9" s="99" t="s">
        <v>3</v>
      </c>
      <c r="D9" s="99">
        <v>11</v>
      </c>
      <c r="E9" s="100">
        <v>3332710</v>
      </c>
      <c r="F9" s="99">
        <v>1</v>
      </c>
    </row>
    <row r="10" spans="1:6" x14ac:dyDescent="0.25">
      <c r="A10" s="99">
        <v>5</v>
      </c>
      <c r="B10" s="99">
        <v>5</v>
      </c>
      <c r="C10" s="99" t="s">
        <v>236</v>
      </c>
      <c r="D10" s="99">
        <v>15</v>
      </c>
      <c r="E10" s="100">
        <v>3116200</v>
      </c>
      <c r="F10" s="99">
        <v>1</v>
      </c>
    </row>
    <row r="11" spans="1:6" x14ac:dyDescent="0.25">
      <c r="A11" s="99">
        <v>6</v>
      </c>
      <c r="B11" s="99">
        <v>10</v>
      </c>
      <c r="C11" s="99" t="s">
        <v>27</v>
      </c>
      <c r="D11" s="99">
        <v>19</v>
      </c>
      <c r="E11" s="100">
        <v>3049871</v>
      </c>
      <c r="F11" s="99">
        <v>1</v>
      </c>
    </row>
    <row r="12" spans="1:6" x14ac:dyDescent="0.25">
      <c r="A12" s="99">
        <v>7</v>
      </c>
      <c r="B12" s="99">
        <v>6</v>
      </c>
      <c r="C12" s="99" t="s">
        <v>58</v>
      </c>
      <c r="D12" s="99">
        <v>8</v>
      </c>
      <c r="E12" s="100">
        <v>2838174</v>
      </c>
      <c r="F12" s="99">
        <v>1</v>
      </c>
    </row>
    <row r="13" spans="1:6" x14ac:dyDescent="0.25">
      <c r="A13" s="99">
        <v>8</v>
      </c>
      <c r="B13" s="99">
        <v>8</v>
      </c>
      <c r="C13" s="99" t="s">
        <v>59</v>
      </c>
      <c r="D13" s="99">
        <v>17</v>
      </c>
      <c r="E13" s="100">
        <v>2811110</v>
      </c>
      <c r="F13" s="99">
        <v>1</v>
      </c>
    </row>
    <row r="14" spans="1:6" x14ac:dyDescent="0.25">
      <c r="A14" s="99">
        <v>9</v>
      </c>
      <c r="B14" s="99">
        <v>7</v>
      </c>
      <c r="C14" s="99" t="s">
        <v>82</v>
      </c>
      <c r="D14" s="99">
        <v>11</v>
      </c>
      <c r="E14" s="100">
        <v>2758848</v>
      </c>
      <c r="F14" s="99">
        <v>1</v>
      </c>
    </row>
    <row r="15" spans="1:6" x14ac:dyDescent="0.25">
      <c r="A15" s="99">
        <v>10</v>
      </c>
      <c r="B15" s="99">
        <v>9</v>
      </c>
      <c r="C15" s="99" t="s">
        <v>81</v>
      </c>
      <c r="D15" s="99">
        <v>16</v>
      </c>
      <c r="E15" s="100">
        <v>2558311</v>
      </c>
      <c r="F15" s="99">
        <v>1</v>
      </c>
    </row>
    <row r="16" spans="1:6" x14ac:dyDescent="0.25">
      <c r="A16" s="99">
        <v>11</v>
      </c>
      <c r="B16" s="99">
        <v>11</v>
      </c>
      <c r="C16" s="99" t="s">
        <v>37</v>
      </c>
      <c r="D16" s="99">
        <v>15</v>
      </c>
      <c r="E16" s="100">
        <v>2508524</v>
      </c>
      <c r="F16" s="99"/>
    </row>
    <row r="17" spans="1:6" x14ac:dyDescent="0.25">
      <c r="A17" s="99">
        <v>12</v>
      </c>
      <c r="B17" s="99">
        <v>12</v>
      </c>
      <c r="C17" s="99" t="s">
        <v>194</v>
      </c>
      <c r="D17" s="99">
        <v>10</v>
      </c>
      <c r="E17" s="100">
        <v>2400512</v>
      </c>
      <c r="F17" s="99">
        <v>1</v>
      </c>
    </row>
    <row r="18" spans="1:6" x14ac:dyDescent="0.25">
      <c r="A18" s="99">
        <v>13</v>
      </c>
      <c r="B18" s="99">
        <v>13</v>
      </c>
      <c r="C18" s="99" t="s">
        <v>90</v>
      </c>
      <c r="D18" s="99">
        <v>18</v>
      </c>
      <c r="E18" s="100">
        <v>2396211</v>
      </c>
      <c r="F18" s="99">
        <v>1</v>
      </c>
    </row>
    <row r="19" spans="1:6" x14ac:dyDescent="0.25">
      <c r="A19" s="99">
        <v>14</v>
      </c>
      <c r="B19" s="99">
        <v>14</v>
      </c>
      <c r="C19" s="99" t="s">
        <v>34</v>
      </c>
      <c r="D19" s="99">
        <v>10</v>
      </c>
      <c r="E19" s="100">
        <v>2337824</v>
      </c>
      <c r="F19" s="99">
        <v>1</v>
      </c>
    </row>
    <row r="20" spans="1:6" x14ac:dyDescent="0.25">
      <c r="A20" s="99">
        <v>15</v>
      </c>
      <c r="B20" s="99">
        <v>15</v>
      </c>
      <c r="C20" s="99" t="s">
        <v>8</v>
      </c>
      <c r="D20" s="99">
        <v>15</v>
      </c>
      <c r="E20" s="100">
        <v>2305905</v>
      </c>
      <c r="F20" s="99"/>
    </row>
    <row r="21" spans="1:6" x14ac:dyDescent="0.25">
      <c r="A21" s="99">
        <v>16</v>
      </c>
      <c r="B21" s="99">
        <v>16</v>
      </c>
      <c r="C21" s="99" t="s">
        <v>7</v>
      </c>
      <c r="D21" s="99">
        <v>16</v>
      </c>
      <c r="E21" s="100">
        <v>2245227</v>
      </c>
      <c r="F21" s="99">
        <v>1</v>
      </c>
    </row>
    <row r="22" spans="1:6" x14ac:dyDescent="0.25">
      <c r="A22" s="99">
        <v>17</v>
      </c>
      <c r="B22" s="99">
        <v>17</v>
      </c>
      <c r="C22" s="99" t="s">
        <v>180</v>
      </c>
      <c r="D22" s="99">
        <v>19</v>
      </c>
      <c r="E22" s="100">
        <v>2239052</v>
      </c>
      <c r="F22" s="99">
        <v>1</v>
      </c>
    </row>
    <row r="23" spans="1:6" x14ac:dyDescent="0.25">
      <c r="A23" s="99">
        <v>18</v>
      </c>
      <c r="B23" s="99">
        <v>18</v>
      </c>
      <c r="C23" s="99" t="s">
        <v>1</v>
      </c>
      <c r="D23" s="99">
        <v>14</v>
      </c>
      <c r="E23" s="100">
        <v>2238981</v>
      </c>
      <c r="F23" s="99">
        <v>1</v>
      </c>
    </row>
    <row r="24" spans="1:6" x14ac:dyDescent="0.25">
      <c r="A24" s="99">
        <v>19</v>
      </c>
      <c r="B24" s="99">
        <v>19</v>
      </c>
      <c r="C24" s="99" t="s">
        <v>93</v>
      </c>
      <c r="D24" s="99">
        <v>19</v>
      </c>
      <c r="E24" s="100">
        <v>2207907</v>
      </c>
      <c r="F24" s="99"/>
    </row>
    <row r="25" spans="1:6" x14ac:dyDescent="0.25">
      <c r="A25" s="99">
        <v>20</v>
      </c>
      <c r="B25" s="99">
        <v>69</v>
      </c>
      <c r="C25" s="99" t="s">
        <v>178</v>
      </c>
      <c r="D25" s="99">
        <v>19</v>
      </c>
      <c r="E25" s="100">
        <v>2206578</v>
      </c>
      <c r="F25" s="99">
        <v>1</v>
      </c>
    </row>
    <row r="26" spans="1:6" x14ac:dyDescent="0.25">
      <c r="A26" s="99">
        <v>21</v>
      </c>
      <c r="B26" s="99">
        <v>20</v>
      </c>
      <c r="C26" s="99" t="s">
        <v>43</v>
      </c>
      <c r="D26" s="99">
        <v>13</v>
      </c>
      <c r="E26" s="100">
        <v>2195772</v>
      </c>
      <c r="F26" s="99">
        <v>1</v>
      </c>
    </row>
    <row r="27" spans="1:6" x14ac:dyDescent="0.25">
      <c r="A27" s="99">
        <v>22</v>
      </c>
      <c r="B27" s="99">
        <v>21</v>
      </c>
      <c r="C27" s="99" t="s">
        <v>20</v>
      </c>
      <c r="D27" s="99">
        <v>9</v>
      </c>
      <c r="E27" s="100">
        <v>2087631</v>
      </c>
      <c r="F27" s="99"/>
    </row>
    <row r="28" spans="1:6" x14ac:dyDescent="0.25">
      <c r="A28" s="99">
        <v>23</v>
      </c>
      <c r="B28" s="99">
        <v>22</v>
      </c>
      <c r="C28" s="99" t="s">
        <v>239</v>
      </c>
      <c r="D28" s="99">
        <v>10</v>
      </c>
      <c r="E28" s="100">
        <v>2086861</v>
      </c>
      <c r="F28" s="99">
        <v>1</v>
      </c>
    </row>
    <row r="29" spans="1:6" x14ac:dyDescent="0.25">
      <c r="A29" s="99">
        <v>24</v>
      </c>
      <c r="B29" s="99">
        <v>23</v>
      </c>
      <c r="C29" s="99" t="s">
        <v>420</v>
      </c>
      <c r="D29" s="99">
        <v>19</v>
      </c>
      <c r="E29" s="100">
        <v>2016313</v>
      </c>
      <c r="F29" s="99">
        <v>1</v>
      </c>
    </row>
    <row r="30" spans="1:6" x14ac:dyDescent="0.25">
      <c r="A30" s="99">
        <v>25</v>
      </c>
      <c r="B30" s="99">
        <v>24</v>
      </c>
      <c r="C30" s="99" t="s">
        <v>41</v>
      </c>
      <c r="D30" s="99">
        <v>16</v>
      </c>
      <c r="E30" s="100">
        <v>2003897</v>
      </c>
      <c r="F30" s="99"/>
    </row>
    <row r="31" spans="1:6" x14ac:dyDescent="0.25">
      <c r="A31" s="99">
        <v>26</v>
      </c>
      <c r="B31" s="99">
        <v>26</v>
      </c>
      <c r="C31" s="99" t="s">
        <v>368</v>
      </c>
      <c r="D31" s="99">
        <v>11</v>
      </c>
      <c r="E31" s="100">
        <v>1936754</v>
      </c>
      <c r="F31" s="99">
        <v>1</v>
      </c>
    </row>
    <row r="32" spans="1:6" x14ac:dyDescent="0.25">
      <c r="A32" s="99">
        <v>27</v>
      </c>
      <c r="B32" s="99">
        <v>25</v>
      </c>
      <c r="C32" s="99" t="s">
        <v>111</v>
      </c>
      <c r="D32" s="99">
        <v>13</v>
      </c>
      <c r="E32" s="100">
        <v>1869573</v>
      </c>
      <c r="F32" s="99"/>
    </row>
    <row r="33" spans="1:6" x14ac:dyDescent="0.25">
      <c r="A33" s="99">
        <v>28</v>
      </c>
      <c r="B33" s="99">
        <v>28</v>
      </c>
      <c r="C33" s="99" t="s">
        <v>400</v>
      </c>
      <c r="D33" s="99">
        <v>21</v>
      </c>
      <c r="E33" s="100">
        <v>1802951</v>
      </c>
      <c r="F33" s="99"/>
    </row>
    <row r="34" spans="1:6" x14ac:dyDescent="0.25">
      <c r="A34" s="99">
        <v>29</v>
      </c>
      <c r="B34" s="99">
        <v>27</v>
      </c>
      <c r="C34" s="99" t="s">
        <v>116</v>
      </c>
      <c r="D34" s="99">
        <v>8</v>
      </c>
      <c r="E34" s="100">
        <v>1746864</v>
      </c>
      <c r="F34" s="99"/>
    </row>
    <row r="35" spans="1:6" x14ac:dyDescent="0.25">
      <c r="A35" s="99">
        <v>30</v>
      </c>
      <c r="B35" s="99">
        <v>29</v>
      </c>
      <c r="C35" s="99" t="s">
        <v>2</v>
      </c>
      <c r="D35" s="99">
        <v>12</v>
      </c>
      <c r="E35" s="100">
        <v>1607014</v>
      </c>
      <c r="F35" s="99"/>
    </row>
    <row r="36" spans="1:6" x14ac:dyDescent="0.25">
      <c r="A36" s="99">
        <v>31</v>
      </c>
      <c r="B36" s="99">
        <v>30</v>
      </c>
      <c r="C36" s="99" t="s">
        <v>173</v>
      </c>
      <c r="D36" s="99">
        <v>18</v>
      </c>
      <c r="E36" s="100">
        <v>1591387</v>
      </c>
      <c r="F36" s="99">
        <v>1</v>
      </c>
    </row>
    <row r="37" spans="1:6" x14ac:dyDescent="0.25">
      <c r="A37" s="99">
        <v>32</v>
      </c>
      <c r="B37" s="99">
        <v>45</v>
      </c>
      <c r="C37" s="99" t="s">
        <v>6</v>
      </c>
      <c r="D37" s="99">
        <v>15</v>
      </c>
      <c r="E37" s="100">
        <v>1563930</v>
      </c>
      <c r="F37" s="99"/>
    </row>
    <row r="38" spans="1:6" x14ac:dyDescent="0.25">
      <c r="A38" s="99">
        <v>33</v>
      </c>
      <c r="B38" s="99">
        <v>31</v>
      </c>
      <c r="C38" s="99" t="s">
        <v>9</v>
      </c>
      <c r="D38" s="99">
        <v>17</v>
      </c>
      <c r="E38" s="100">
        <v>1544770</v>
      </c>
      <c r="F38" s="99"/>
    </row>
    <row r="39" spans="1:6" x14ac:dyDescent="0.25">
      <c r="A39" s="99">
        <v>34</v>
      </c>
      <c r="B39" s="99">
        <v>32</v>
      </c>
      <c r="C39" s="99" t="s">
        <v>275</v>
      </c>
      <c r="D39" s="99">
        <v>17</v>
      </c>
      <c r="E39" s="100">
        <v>1521594</v>
      </c>
      <c r="F39" s="99"/>
    </row>
    <row r="40" spans="1:6" x14ac:dyDescent="0.25">
      <c r="A40" s="99">
        <v>35</v>
      </c>
      <c r="B40" s="99">
        <v>33</v>
      </c>
      <c r="C40" s="99" t="s">
        <v>10</v>
      </c>
      <c r="D40" s="99">
        <v>12</v>
      </c>
      <c r="E40" s="100">
        <v>1512307</v>
      </c>
      <c r="F40" s="99"/>
    </row>
    <row r="41" spans="1:6" x14ac:dyDescent="0.25">
      <c r="A41" s="99">
        <v>36</v>
      </c>
      <c r="B41" s="99">
        <v>34</v>
      </c>
      <c r="C41" s="99" t="s">
        <v>63</v>
      </c>
      <c r="D41" s="99">
        <v>10</v>
      </c>
      <c r="E41" s="100">
        <v>1499029</v>
      </c>
      <c r="F41" s="99"/>
    </row>
    <row r="42" spans="1:6" x14ac:dyDescent="0.25">
      <c r="A42" s="99">
        <v>37</v>
      </c>
      <c r="B42" s="99">
        <v>35</v>
      </c>
      <c r="C42" s="99" t="s">
        <v>54</v>
      </c>
      <c r="D42" s="99">
        <v>15</v>
      </c>
      <c r="E42" s="100">
        <v>1480316</v>
      </c>
      <c r="F42" s="99">
        <v>1</v>
      </c>
    </row>
    <row r="43" spans="1:6" x14ac:dyDescent="0.25">
      <c r="A43" s="99">
        <v>38</v>
      </c>
      <c r="B43" s="99">
        <v>36</v>
      </c>
      <c r="C43" s="99" t="s">
        <v>28</v>
      </c>
      <c r="D43" s="99">
        <v>15</v>
      </c>
      <c r="E43" s="100">
        <v>1452524</v>
      </c>
      <c r="F43" s="99"/>
    </row>
    <row r="44" spans="1:6" x14ac:dyDescent="0.25">
      <c r="A44" s="99">
        <v>39</v>
      </c>
      <c r="B44" s="99">
        <v>44</v>
      </c>
      <c r="C44" s="99" t="s">
        <v>86</v>
      </c>
      <c r="D44" s="99">
        <v>17</v>
      </c>
      <c r="E44" s="100">
        <v>1442072</v>
      </c>
      <c r="F44" s="99"/>
    </row>
    <row r="45" spans="1:6" x14ac:dyDescent="0.25">
      <c r="A45" s="99">
        <v>40</v>
      </c>
      <c r="B45" s="99">
        <v>40</v>
      </c>
      <c r="C45" s="99" t="s">
        <v>106</v>
      </c>
      <c r="D45" s="99">
        <v>15</v>
      </c>
      <c r="E45" s="100">
        <v>1436182</v>
      </c>
      <c r="F45" s="99"/>
    </row>
    <row r="46" spans="1:6" x14ac:dyDescent="0.25">
      <c r="A46" s="99">
        <v>41</v>
      </c>
      <c r="B46" s="99">
        <v>37</v>
      </c>
      <c r="C46" s="99" t="s">
        <v>394</v>
      </c>
      <c r="D46" s="99">
        <v>20</v>
      </c>
      <c r="E46" s="100">
        <v>1418538</v>
      </c>
      <c r="F46" s="99"/>
    </row>
    <row r="47" spans="1:6" x14ac:dyDescent="0.25">
      <c r="A47" s="99">
        <v>42</v>
      </c>
      <c r="B47" s="99">
        <v>48</v>
      </c>
      <c r="C47" s="99" t="s">
        <v>153</v>
      </c>
      <c r="D47" s="99">
        <v>13</v>
      </c>
      <c r="E47" s="100">
        <v>1398426</v>
      </c>
      <c r="F47" s="99"/>
    </row>
    <row r="48" spans="1:6" x14ac:dyDescent="0.25">
      <c r="A48" s="99">
        <v>43</v>
      </c>
      <c r="B48" s="99">
        <v>38</v>
      </c>
      <c r="C48" s="99" t="s">
        <v>115</v>
      </c>
      <c r="D48" s="99">
        <v>18</v>
      </c>
      <c r="E48" s="100">
        <v>1397472</v>
      </c>
      <c r="F48" s="99"/>
    </row>
    <row r="49" spans="1:6" x14ac:dyDescent="0.25">
      <c r="A49" s="99">
        <v>44</v>
      </c>
      <c r="B49" s="99">
        <v>39</v>
      </c>
      <c r="C49" s="99" t="s">
        <v>74</v>
      </c>
      <c r="D49" s="99">
        <v>18</v>
      </c>
      <c r="E49" s="100">
        <v>1383303</v>
      </c>
      <c r="F49" s="99"/>
    </row>
    <row r="50" spans="1:6" x14ac:dyDescent="0.25">
      <c r="A50" s="99">
        <v>45</v>
      </c>
      <c r="B50" s="99">
        <v>43</v>
      </c>
      <c r="C50" s="99" t="s">
        <v>99</v>
      </c>
      <c r="D50" s="99">
        <v>19</v>
      </c>
      <c r="E50" s="100">
        <v>1377467</v>
      </c>
      <c r="F50" s="99"/>
    </row>
    <row r="51" spans="1:6" x14ac:dyDescent="0.25">
      <c r="A51" s="99">
        <v>46</v>
      </c>
      <c r="B51" s="99">
        <v>41</v>
      </c>
      <c r="C51" s="99" t="s">
        <v>22</v>
      </c>
      <c r="D51" s="99">
        <v>18</v>
      </c>
      <c r="E51" s="100">
        <v>1370912</v>
      </c>
      <c r="F51" s="99"/>
    </row>
    <row r="52" spans="1:6" x14ac:dyDescent="0.25">
      <c r="A52" s="99">
        <v>47</v>
      </c>
      <c r="B52" s="99">
        <v>42</v>
      </c>
      <c r="C52" s="99" t="s">
        <v>40</v>
      </c>
      <c r="D52" s="99">
        <v>17</v>
      </c>
      <c r="E52" s="100">
        <v>1331767</v>
      </c>
      <c r="F52" s="99"/>
    </row>
    <row r="53" spans="1:6" x14ac:dyDescent="0.25">
      <c r="A53" s="99">
        <v>48</v>
      </c>
      <c r="B53" s="99">
        <v>46</v>
      </c>
      <c r="C53" s="99" t="s">
        <v>4</v>
      </c>
      <c r="D53" s="99">
        <v>17</v>
      </c>
      <c r="E53" s="100">
        <v>1290755</v>
      </c>
      <c r="F53" s="99"/>
    </row>
    <row r="54" spans="1:6" x14ac:dyDescent="0.25">
      <c r="A54" s="99">
        <v>49</v>
      </c>
      <c r="B54" s="99">
        <v>47</v>
      </c>
      <c r="C54" s="99" t="s">
        <v>109</v>
      </c>
      <c r="D54" s="99">
        <v>18</v>
      </c>
      <c r="E54" s="100">
        <v>1263262</v>
      </c>
      <c r="F54" s="99"/>
    </row>
    <row r="55" spans="1:6" x14ac:dyDescent="0.25">
      <c r="A55" s="99">
        <v>50</v>
      </c>
      <c r="B55" s="99">
        <v>52</v>
      </c>
      <c r="C55" s="99" t="s">
        <v>142</v>
      </c>
      <c r="D55" s="99">
        <v>23</v>
      </c>
      <c r="E55" s="100">
        <v>1221687</v>
      </c>
      <c r="F55" s="99"/>
    </row>
    <row r="56" spans="1:6" x14ac:dyDescent="0.25">
      <c r="A56" s="99">
        <v>51</v>
      </c>
      <c r="B56" s="99">
        <v>49</v>
      </c>
      <c r="C56" s="99" t="s">
        <v>71</v>
      </c>
      <c r="D56" s="99">
        <v>16</v>
      </c>
      <c r="E56" s="100">
        <v>1216818</v>
      </c>
      <c r="F56" s="99"/>
    </row>
    <row r="57" spans="1:6" x14ac:dyDescent="0.25">
      <c r="A57" s="99">
        <v>52</v>
      </c>
      <c r="B57" s="99">
        <v>50</v>
      </c>
      <c r="C57" s="99" t="s">
        <v>262</v>
      </c>
      <c r="D57" s="99">
        <v>15</v>
      </c>
      <c r="E57" s="100">
        <v>1192539</v>
      </c>
      <c r="F57" s="99">
        <v>1</v>
      </c>
    </row>
    <row r="58" spans="1:6" x14ac:dyDescent="0.25">
      <c r="A58" s="99">
        <v>53</v>
      </c>
      <c r="B58" s="99">
        <v>51</v>
      </c>
      <c r="C58" s="99" t="s">
        <v>91</v>
      </c>
      <c r="D58" s="99">
        <v>17</v>
      </c>
      <c r="E58" s="100">
        <v>1186952</v>
      </c>
      <c r="F58" s="99"/>
    </row>
    <row r="59" spans="1:6" x14ac:dyDescent="0.25">
      <c r="A59" s="99">
        <v>54</v>
      </c>
      <c r="B59" s="99">
        <v>56</v>
      </c>
      <c r="C59" s="99" t="s">
        <v>32</v>
      </c>
      <c r="D59" s="99">
        <v>18</v>
      </c>
      <c r="E59" s="100">
        <v>1183953</v>
      </c>
      <c r="F59" s="99"/>
    </row>
    <row r="60" spans="1:6" x14ac:dyDescent="0.25">
      <c r="A60" s="99">
        <v>55</v>
      </c>
      <c r="B60" s="99">
        <v>53</v>
      </c>
      <c r="C60" s="99" t="s">
        <v>83</v>
      </c>
      <c r="D60" s="99">
        <v>17</v>
      </c>
      <c r="E60" s="100">
        <v>1182554</v>
      </c>
      <c r="F60" s="99"/>
    </row>
    <row r="61" spans="1:6" x14ac:dyDescent="0.25">
      <c r="A61" s="99">
        <v>56</v>
      </c>
      <c r="B61" s="99">
        <v>55</v>
      </c>
      <c r="C61" s="99" t="s">
        <v>122</v>
      </c>
      <c r="D61" s="99">
        <v>16</v>
      </c>
      <c r="E61" s="100">
        <v>1167783</v>
      </c>
      <c r="F61" s="99"/>
    </row>
    <row r="62" spans="1:6" x14ac:dyDescent="0.25">
      <c r="A62" s="99">
        <v>57</v>
      </c>
      <c r="B62" s="99">
        <v>54</v>
      </c>
      <c r="C62" s="99" t="s">
        <v>102</v>
      </c>
      <c r="D62" s="99">
        <v>11</v>
      </c>
      <c r="E62" s="100">
        <v>1166508</v>
      </c>
      <c r="F62" s="99"/>
    </row>
    <row r="63" spans="1:6" x14ac:dyDescent="0.25">
      <c r="A63" s="99">
        <v>58</v>
      </c>
      <c r="B63" s="99">
        <v>58</v>
      </c>
      <c r="C63" s="99" t="s">
        <v>195</v>
      </c>
      <c r="D63" s="99">
        <v>15</v>
      </c>
      <c r="E63" s="100">
        <v>1148990</v>
      </c>
      <c r="F63" s="99"/>
    </row>
    <row r="64" spans="1:6" x14ac:dyDescent="0.25">
      <c r="A64" s="99">
        <v>59</v>
      </c>
      <c r="B64" s="99">
        <v>66</v>
      </c>
      <c r="C64" s="99" t="s">
        <v>370</v>
      </c>
      <c r="D64" s="99">
        <v>20</v>
      </c>
      <c r="E64" s="100">
        <v>1142795</v>
      </c>
      <c r="F64" s="99"/>
    </row>
    <row r="65" spans="1:6" x14ac:dyDescent="0.25">
      <c r="A65" s="99">
        <v>60</v>
      </c>
      <c r="B65" s="99">
        <v>57</v>
      </c>
      <c r="C65" s="99" t="s">
        <v>44</v>
      </c>
      <c r="D65" s="99">
        <v>17</v>
      </c>
      <c r="E65" s="100">
        <v>1140049</v>
      </c>
      <c r="F65" s="99"/>
    </row>
    <row r="66" spans="1:6" x14ac:dyDescent="0.25">
      <c r="A66" s="99">
        <v>61</v>
      </c>
      <c r="B66" s="99">
        <v>103</v>
      </c>
      <c r="C66" s="99" t="s">
        <v>410</v>
      </c>
      <c r="D66" s="99">
        <v>18</v>
      </c>
      <c r="E66" s="100">
        <v>1108060</v>
      </c>
      <c r="F66" s="99"/>
    </row>
    <row r="67" spans="1:6" x14ac:dyDescent="0.25">
      <c r="A67" s="99">
        <v>62</v>
      </c>
      <c r="B67" s="99">
        <v>59</v>
      </c>
      <c r="C67" s="99" t="s">
        <v>343</v>
      </c>
      <c r="D67" s="99">
        <v>18</v>
      </c>
      <c r="E67" s="100">
        <v>1064014</v>
      </c>
      <c r="F67" s="99">
        <v>1</v>
      </c>
    </row>
    <row r="68" spans="1:6" x14ac:dyDescent="0.25">
      <c r="A68" s="99">
        <v>63</v>
      </c>
      <c r="B68" s="99">
        <v>60</v>
      </c>
      <c r="C68" s="99" t="s">
        <v>53</v>
      </c>
      <c r="D68" s="99">
        <v>20</v>
      </c>
      <c r="E68" s="100">
        <v>1045463</v>
      </c>
      <c r="F68" s="99"/>
    </row>
    <row r="69" spans="1:6" x14ac:dyDescent="0.25">
      <c r="A69" s="99">
        <v>64</v>
      </c>
      <c r="B69" s="99">
        <v>61</v>
      </c>
      <c r="C69" s="99" t="s">
        <v>42</v>
      </c>
      <c r="D69" s="99">
        <v>16</v>
      </c>
      <c r="E69" s="100">
        <v>1042531</v>
      </c>
      <c r="F69" s="98"/>
    </row>
    <row r="70" spans="1:6" x14ac:dyDescent="0.25">
      <c r="A70" s="99">
        <v>65</v>
      </c>
      <c r="B70" s="99">
        <v>62</v>
      </c>
      <c r="C70" s="99" t="s">
        <v>25</v>
      </c>
      <c r="D70" s="99">
        <v>17</v>
      </c>
      <c r="E70" s="100">
        <v>1026082</v>
      </c>
      <c r="F70" s="98"/>
    </row>
    <row r="71" spans="1:6" x14ac:dyDescent="0.25">
      <c r="A71" s="99">
        <v>66</v>
      </c>
      <c r="B71" s="99">
        <v>68</v>
      </c>
      <c r="C71" s="99" t="s">
        <v>33</v>
      </c>
      <c r="D71" s="99">
        <v>14</v>
      </c>
      <c r="E71" s="100">
        <v>1020082</v>
      </c>
      <c r="F71" s="98"/>
    </row>
    <row r="72" spans="1:6" x14ac:dyDescent="0.25">
      <c r="A72" s="99">
        <v>67</v>
      </c>
      <c r="B72" s="99">
        <v>63</v>
      </c>
      <c r="C72" s="99" t="s">
        <v>366</v>
      </c>
      <c r="D72" s="99">
        <v>19</v>
      </c>
      <c r="E72" s="100">
        <v>1006519</v>
      </c>
      <c r="F72" s="98">
        <v>1</v>
      </c>
    </row>
    <row r="73" spans="1:6" x14ac:dyDescent="0.25">
      <c r="A73" s="99">
        <v>68</v>
      </c>
      <c r="B73" s="99">
        <v>64</v>
      </c>
      <c r="C73" s="99" t="s">
        <v>18</v>
      </c>
      <c r="D73" s="99">
        <v>6</v>
      </c>
      <c r="E73" s="100">
        <v>997715</v>
      </c>
      <c r="F73" s="98"/>
    </row>
    <row r="74" spans="1:6" x14ac:dyDescent="0.25">
      <c r="A74" s="99">
        <v>69</v>
      </c>
      <c r="B74" s="99">
        <v>65</v>
      </c>
      <c r="C74" s="99" t="s">
        <v>97</v>
      </c>
      <c r="D74" s="99">
        <v>15</v>
      </c>
      <c r="E74" s="100">
        <v>997382</v>
      </c>
      <c r="F74" s="98"/>
    </row>
    <row r="75" spans="1:6" x14ac:dyDescent="0.25">
      <c r="A75" s="99">
        <v>70</v>
      </c>
      <c r="B75" s="99">
        <v>67</v>
      </c>
      <c r="C75" s="99" t="s">
        <v>14</v>
      </c>
      <c r="D75" s="99">
        <v>20</v>
      </c>
      <c r="E75" s="100">
        <v>963032</v>
      </c>
      <c r="F75" s="98"/>
    </row>
    <row r="76" spans="1:6" x14ac:dyDescent="0.25">
      <c r="A76" s="99">
        <v>71</v>
      </c>
      <c r="B76" s="99">
        <v>70</v>
      </c>
      <c r="C76" s="99" t="s">
        <v>104</v>
      </c>
      <c r="D76" s="99">
        <v>16</v>
      </c>
      <c r="E76" s="100">
        <v>957469</v>
      </c>
      <c r="F76" s="98"/>
    </row>
    <row r="77" spans="1:6" x14ac:dyDescent="0.25">
      <c r="A77" s="99">
        <v>72</v>
      </c>
      <c r="B77" s="99">
        <v>71</v>
      </c>
      <c r="C77" s="99" t="s">
        <v>165</v>
      </c>
      <c r="D77" s="99">
        <v>16</v>
      </c>
      <c r="E77" s="100">
        <v>906018</v>
      </c>
      <c r="F77" s="98"/>
    </row>
    <row r="78" spans="1:6" x14ac:dyDescent="0.25">
      <c r="A78" s="99">
        <v>73</v>
      </c>
      <c r="B78" s="99">
        <v>72</v>
      </c>
      <c r="C78" s="99" t="s">
        <v>51</v>
      </c>
      <c r="D78" s="99">
        <v>19</v>
      </c>
      <c r="E78" s="100">
        <v>895615</v>
      </c>
      <c r="F78" s="98"/>
    </row>
    <row r="79" spans="1:6" x14ac:dyDescent="0.25">
      <c r="A79" s="99">
        <v>74</v>
      </c>
      <c r="B79" s="99">
        <v>75</v>
      </c>
      <c r="C79" s="99" t="s">
        <v>136</v>
      </c>
      <c r="D79" s="99">
        <v>18</v>
      </c>
      <c r="E79" s="100">
        <v>870722</v>
      </c>
      <c r="F79" s="98"/>
    </row>
    <row r="80" spans="1:6" x14ac:dyDescent="0.25">
      <c r="A80" s="99">
        <v>75</v>
      </c>
      <c r="B80" s="99">
        <v>98</v>
      </c>
      <c r="C80" s="99" t="s">
        <v>398</v>
      </c>
      <c r="D80" s="99">
        <v>19</v>
      </c>
      <c r="E80" s="100">
        <v>864955</v>
      </c>
      <c r="F80" s="98"/>
    </row>
    <row r="81" spans="1:6" x14ac:dyDescent="0.25">
      <c r="A81" s="99">
        <v>76</v>
      </c>
      <c r="B81" s="99">
        <v>73</v>
      </c>
      <c r="C81" s="99" t="s">
        <v>407</v>
      </c>
      <c r="D81" s="99">
        <v>11</v>
      </c>
      <c r="E81" s="100">
        <v>858438</v>
      </c>
      <c r="F81" s="98"/>
    </row>
    <row r="82" spans="1:6" x14ac:dyDescent="0.25">
      <c r="A82" s="99">
        <v>77</v>
      </c>
      <c r="B82" s="99">
        <v>74</v>
      </c>
      <c r="C82" s="99" t="s">
        <v>49</v>
      </c>
      <c r="D82" s="99">
        <v>16</v>
      </c>
      <c r="E82" s="100">
        <v>857173</v>
      </c>
      <c r="F82" s="98"/>
    </row>
    <row r="83" spans="1:6" x14ac:dyDescent="0.25">
      <c r="A83" s="99">
        <v>78</v>
      </c>
      <c r="B83" s="99">
        <v>76</v>
      </c>
      <c r="C83" s="99" t="s">
        <v>30</v>
      </c>
      <c r="D83" s="99">
        <v>11</v>
      </c>
      <c r="E83" s="100">
        <v>850507</v>
      </c>
      <c r="F83" s="98"/>
    </row>
    <row r="84" spans="1:6" x14ac:dyDescent="0.25">
      <c r="A84" s="99">
        <v>79</v>
      </c>
      <c r="B84" s="99">
        <v>78</v>
      </c>
      <c r="C84" s="99" t="s">
        <v>36</v>
      </c>
      <c r="D84" s="99">
        <v>18</v>
      </c>
      <c r="E84" s="100">
        <v>839963</v>
      </c>
      <c r="F84" s="98"/>
    </row>
    <row r="85" spans="1:6" x14ac:dyDescent="0.25">
      <c r="A85" s="99">
        <v>80</v>
      </c>
      <c r="B85" s="99">
        <v>77</v>
      </c>
      <c r="C85" s="99" t="s">
        <v>110</v>
      </c>
      <c r="D85" s="99">
        <v>19</v>
      </c>
      <c r="E85" s="100">
        <v>814431</v>
      </c>
      <c r="F85" s="43"/>
    </row>
    <row r="86" spans="1:6" x14ac:dyDescent="0.25">
      <c r="A86" s="99">
        <v>81</v>
      </c>
      <c r="B86" s="99">
        <v>79</v>
      </c>
      <c r="C86" s="99" t="s">
        <v>137</v>
      </c>
      <c r="D86" s="99">
        <v>16</v>
      </c>
      <c r="E86" s="100">
        <v>809075</v>
      </c>
      <c r="F86" s="43"/>
    </row>
    <row r="87" spans="1:6" x14ac:dyDescent="0.25">
      <c r="A87" s="99">
        <v>82</v>
      </c>
      <c r="B87" s="99">
        <v>95</v>
      </c>
      <c r="C87" s="99" t="s">
        <v>218</v>
      </c>
      <c r="D87" s="99">
        <v>19</v>
      </c>
      <c r="E87" s="100">
        <v>788617</v>
      </c>
      <c r="F87" s="43"/>
    </row>
    <row r="88" spans="1:6" x14ac:dyDescent="0.25">
      <c r="A88" s="99">
        <v>83</v>
      </c>
      <c r="B88" s="99">
        <v>81</v>
      </c>
      <c r="C88" s="99" t="s">
        <v>365</v>
      </c>
      <c r="D88" s="99">
        <v>19</v>
      </c>
      <c r="E88" s="100">
        <v>777265</v>
      </c>
      <c r="F88" s="43"/>
    </row>
    <row r="89" spans="1:6" x14ac:dyDescent="0.25">
      <c r="A89" s="99">
        <v>84</v>
      </c>
      <c r="B89" s="99">
        <v>80</v>
      </c>
      <c r="C89" s="99" t="s">
        <v>56</v>
      </c>
      <c r="D89" s="99">
        <v>18</v>
      </c>
      <c r="E89" s="100">
        <v>774224</v>
      </c>
      <c r="F89" s="43"/>
    </row>
    <row r="90" spans="1:6" x14ac:dyDescent="0.25">
      <c r="A90" s="99">
        <v>85</v>
      </c>
      <c r="B90" s="99">
        <v>92</v>
      </c>
      <c r="C90" s="99" t="s">
        <v>395</v>
      </c>
      <c r="D90" s="99">
        <v>21</v>
      </c>
      <c r="E90" s="100">
        <v>772321</v>
      </c>
      <c r="F90" s="43"/>
    </row>
    <row r="91" spans="1:6" x14ac:dyDescent="0.25">
      <c r="A91" s="99">
        <v>86</v>
      </c>
      <c r="B91" s="99">
        <v>82</v>
      </c>
      <c r="C91" s="99" t="s">
        <v>140</v>
      </c>
      <c r="D91" s="99">
        <v>10</v>
      </c>
      <c r="E91" s="100">
        <v>749036</v>
      </c>
      <c r="F91" s="43"/>
    </row>
    <row r="92" spans="1:6" x14ac:dyDescent="0.25">
      <c r="A92" s="99">
        <v>87</v>
      </c>
      <c r="B92" s="99">
        <v>83</v>
      </c>
      <c r="C92" s="99" t="s">
        <v>352</v>
      </c>
      <c r="D92" s="99">
        <v>17</v>
      </c>
      <c r="E92" s="100">
        <v>738390</v>
      </c>
      <c r="F92" s="43"/>
    </row>
    <row r="93" spans="1:6" x14ac:dyDescent="0.25">
      <c r="A93" s="99">
        <v>88</v>
      </c>
      <c r="B93" s="99">
        <v>84</v>
      </c>
      <c r="C93" s="99" t="s">
        <v>148</v>
      </c>
      <c r="D93" s="99">
        <v>19</v>
      </c>
      <c r="E93" s="100">
        <v>736996</v>
      </c>
      <c r="F93" s="43"/>
    </row>
    <row r="94" spans="1:6" x14ac:dyDescent="0.25">
      <c r="A94" s="99">
        <v>89</v>
      </c>
      <c r="B94" s="99">
        <v>89</v>
      </c>
      <c r="C94" s="99" t="s">
        <v>402</v>
      </c>
      <c r="D94" s="99">
        <v>19</v>
      </c>
      <c r="E94" s="100">
        <v>724443</v>
      </c>
      <c r="F94" s="43"/>
    </row>
    <row r="95" spans="1:6" x14ac:dyDescent="0.25">
      <c r="A95" s="99">
        <v>90</v>
      </c>
      <c r="B95" s="99">
        <v>111</v>
      </c>
      <c r="C95" s="99" t="s">
        <v>31</v>
      </c>
      <c r="D95" s="99">
        <v>14</v>
      </c>
      <c r="E95" s="100">
        <v>716706</v>
      </c>
      <c r="F95" s="43"/>
    </row>
    <row r="96" spans="1:6" x14ac:dyDescent="0.25">
      <c r="A96" s="99">
        <v>91</v>
      </c>
      <c r="B96" s="99">
        <v>85</v>
      </c>
      <c r="C96" s="99" t="s">
        <v>183</v>
      </c>
      <c r="D96" s="99">
        <v>13</v>
      </c>
      <c r="E96" s="100">
        <v>713388</v>
      </c>
      <c r="F96" s="43"/>
    </row>
    <row r="97" spans="1:6" x14ac:dyDescent="0.25">
      <c r="A97" s="99">
        <v>92</v>
      </c>
      <c r="B97" s="99">
        <v>90</v>
      </c>
      <c r="C97" s="99" t="s">
        <v>15</v>
      </c>
      <c r="D97" s="99">
        <v>21</v>
      </c>
      <c r="E97" s="100">
        <v>713071</v>
      </c>
      <c r="F97" s="43"/>
    </row>
    <row r="98" spans="1:6" x14ac:dyDescent="0.25">
      <c r="A98" s="99">
        <v>93</v>
      </c>
      <c r="B98" s="99">
        <v>86</v>
      </c>
      <c r="C98" s="99" t="s">
        <v>201</v>
      </c>
      <c r="D98" s="99">
        <v>18</v>
      </c>
      <c r="E98" s="100">
        <v>698770</v>
      </c>
      <c r="F98" s="43"/>
    </row>
    <row r="99" spans="1:6" x14ac:dyDescent="0.25">
      <c r="A99" s="99">
        <v>94</v>
      </c>
      <c r="B99" s="99">
        <v>87</v>
      </c>
      <c r="C99" s="99" t="s">
        <v>130</v>
      </c>
      <c r="D99" s="99">
        <v>17</v>
      </c>
      <c r="E99" s="100">
        <v>695020</v>
      </c>
      <c r="F99" s="43"/>
    </row>
    <row r="100" spans="1:6" x14ac:dyDescent="0.25">
      <c r="A100" s="99">
        <v>95</v>
      </c>
      <c r="B100" s="99">
        <v>88</v>
      </c>
      <c r="C100" s="99" t="s">
        <v>60</v>
      </c>
      <c r="D100" s="99">
        <v>9</v>
      </c>
      <c r="E100" s="100">
        <v>692683</v>
      </c>
      <c r="F100" s="43"/>
    </row>
    <row r="101" spans="1:6" x14ac:dyDescent="0.25">
      <c r="A101" s="99">
        <v>96</v>
      </c>
      <c r="B101" s="99">
        <v>91</v>
      </c>
      <c r="C101" s="99" t="s">
        <v>396</v>
      </c>
      <c r="D101" s="99">
        <v>17</v>
      </c>
      <c r="E101" s="100">
        <v>674871</v>
      </c>
      <c r="F101" s="41"/>
    </row>
    <row r="102" spans="1:6" x14ac:dyDescent="0.25">
      <c r="A102" s="99">
        <v>97</v>
      </c>
      <c r="B102" s="99">
        <v>93</v>
      </c>
      <c r="C102" s="99" t="s">
        <v>411</v>
      </c>
      <c r="D102" s="99">
        <v>18</v>
      </c>
      <c r="E102" s="100">
        <v>672749</v>
      </c>
      <c r="F102" s="41"/>
    </row>
    <row r="103" spans="1:6" x14ac:dyDescent="0.25">
      <c r="A103" s="99">
        <v>98</v>
      </c>
      <c r="B103" s="99">
        <v>101</v>
      </c>
      <c r="C103" s="99" t="s">
        <v>70</v>
      </c>
      <c r="D103" s="99">
        <v>16</v>
      </c>
      <c r="E103" s="100">
        <v>665872</v>
      </c>
      <c r="F103" s="41"/>
    </row>
    <row r="104" spans="1:6" x14ac:dyDescent="0.25">
      <c r="A104" s="99">
        <v>99</v>
      </c>
      <c r="B104" s="99">
        <v>94</v>
      </c>
      <c r="C104" s="99" t="s">
        <v>152</v>
      </c>
      <c r="D104" s="99">
        <v>17</v>
      </c>
      <c r="E104" s="100">
        <v>648514</v>
      </c>
      <c r="F104" s="41"/>
    </row>
    <row r="105" spans="1:6" x14ac:dyDescent="0.25">
      <c r="A105" s="99">
        <v>100</v>
      </c>
      <c r="B105" s="99">
        <v>96</v>
      </c>
      <c r="C105" s="99" t="s">
        <v>171</v>
      </c>
      <c r="D105" s="99">
        <v>18</v>
      </c>
      <c r="E105" s="100">
        <v>630849</v>
      </c>
      <c r="F105" s="41"/>
    </row>
    <row r="106" spans="1:6" x14ac:dyDescent="0.25">
      <c r="A106" s="99">
        <v>101</v>
      </c>
      <c r="B106" s="99">
        <v>97</v>
      </c>
      <c r="C106" s="99" t="s">
        <v>123</v>
      </c>
      <c r="D106" s="99">
        <v>19</v>
      </c>
      <c r="E106" s="100">
        <v>626915</v>
      </c>
      <c r="F106" s="41"/>
    </row>
    <row r="107" spans="1:6" x14ac:dyDescent="0.25">
      <c r="A107" s="99">
        <v>102</v>
      </c>
      <c r="B107" s="99">
        <v>99</v>
      </c>
      <c r="C107" s="99" t="s">
        <v>100</v>
      </c>
      <c r="D107" s="99">
        <v>15</v>
      </c>
      <c r="E107" s="100">
        <v>617610</v>
      </c>
      <c r="F107" s="41"/>
    </row>
    <row r="108" spans="1:6" x14ac:dyDescent="0.25">
      <c r="A108" s="99">
        <v>103</v>
      </c>
      <c r="B108" s="99">
        <v>102</v>
      </c>
      <c r="C108" s="99" t="s">
        <v>364</v>
      </c>
      <c r="D108" s="99">
        <v>21</v>
      </c>
      <c r="E108" s="100">
        <v>615859</v>
      </c>
      <c r="F108" s="41"/>
    </row>
    <row r="109" spans="1:6" x14ac:dyDescent="0.25">
      <c r="A109" s="99">
        <v>104</v>
      </c>
      <c r="B109" s="99">
        <v>100</v>
      </c>
      <c r="C109" s="99" t="s">
        <v>160</v>
      </c>
      <c r="D109" s="99">
        <v>14</v>
      </c>
      <c r="E109" s="100">
        <v>607525</v>
      </c>
      <c r="F109" s="41"/>
    </row>
    <row r="110" spans="1:6" x14ac:dyDescent="0.25">
      <c r="A110" s="99">
        <v>105</v>
      </c>
      <c r="B110" s="99">
        <v>107</v>
      </c>
      <c r="C110" s="99" t="s">
        <v>23</v>
      </c>
      <c r="D110" s="99">
        <v>16</v>
      </c>
      <c r="E110" s="100">
        <v>589087</v>
      </c>
      <c r="F110" s="41"/>
    </row>
    <row r="111" spans="1:6" x14ac:dyDescent="0.25">
      <c r="A111" s="99">
        <v>106</v>
      </c>
      <c r="B111" s="99">
        <v>106</v>
      </c>
      <c r="C111" s="99" t="s">
        <v>89</v>
      </c>
      <c r="D111" s="99">
        <v>22</v>
      </c>
      <c r="E111" s="100">
        <v>572232</v>
      </c>
      <c r="F111" s="41"/>
    </row>
    <row r="112" spans="1:6" x14ac:dyDescent="0.25">
      <c r="A112" s="99">
        <v>107</v>
      </c>
      <c r="B112" s="99">
        <v>104</v>
      </c>
      <c r="C112" s="99" t="s">
        <v>21</v>
      </c>
      <c r="D112" s="99">
        <v>9</v>
      </c>
      <c r="E112" s="100">
        <v>568711</v>
      </c>
      <c r="F112" s="41"/>
    </row>
    <row r="113" spans="1:6" x14ac:dyDescent="0.25">
      <c r="A113" s="99">
        <v>108</v>
      </c>
      <c r="B113" s="99">
        <v>105</v>
      </c>
      <c r="C113" s="99" t="s">
        <v>16</v>
      </c>
      <c r="D113" s="99">
        <v>17</v>
      </c>
      <c r="E113" s="100">
        <v>560473</v>
      </c>
      <c r="F113" s="41"/>
    </row>
    <row r="114" spans="1:6" x14ac:dyDescent="0.25">
      <c r="A114" s="99">
        <v>109</v>
      </c>
      <c r="B114" s="99">
        <v>108</v>
      </c>
      <c r="C114" s="99" t="s">
        <v>421</v>
      </c>
      <c r="D114" s="99">
        <v>18</v>
      </c>
      <c r="E114" s="100">
        <v>548726</v>
      </c>
      <c r="F114" s="41"/>
    </row>
    <row r="115" spans="1:6" x14ac:dyDescent="0.25">
      <c r="A115" s="99">
        <v>110</v>
      </c>
      <c r="B115" s="99">
        <v>118</v>
      </c>
      <c r="C115" s="99" t="s">
        <v>73</v>
      </c>
      <c r="D115" s="99">
        <v>20</v>
      </c>
      <c r="E115" s="100">
        <v>531653</v>
      </c>
      <c r="F115" s="41"/>
    </row>
    <row r="116" spans="1:6" x14ac:dyDescent="0.25">
      <c r="A116" s="99">
        <v>111</v>
      </c>
      <c r="B116" s="99">
        <v>127</v>
      </c>
      <c r="C116" s="99" t="s">
        <v>154</v>
      </c>
      <c r="D116" s="99">
        <v>22</v>
      </c>
      <c r="E116" s="100">
        <v>530705</v>
      </c>
      <c r="F116" s="41"/>
    </row>
    <row r="117" spans="1:6" x14ac:dyDescent="0.25">
      <c r="A117" s="99">
        <v>112</v>
      </c>
      <c r="B117" s="99">
        <v>109</v>
      </c>
      <c r="C117" s="99" t="s">
        <v>355</v>
      </c>
      <c r="D117" s="99">
        <v>18</v>
      </c>
      <c r="E117" s="100">
        <v>512356</v>
      </c>
      <c r="F117" s="41"/>
    </row>
    <row r="118" spans="1:6" x14ac:dyDescent="0.25">
      <c r="A118" s="99">
        <v>113</v>
      </c>
      <c r="B118" s="99">
        <v>110</v>
      </c>
      <c r="C118" s="99" t="s">
        <v>169</v>
      </c>
      <c r="D118" s="99">
        <v>18</v>
      </c>
      <c r="E118" s="100">
        <v>508068</v>
      </c>
      <c r="F118" s="41"/>
    </row>
    <row r="119" spans="1:6" x14ac:dyDescent="0.25">
      <c r="A119" s="99">
        <v>114</v>
      </c>
      <c r="B119" s="99">
        <v>114</v>
      </c>
      <c r="C119" s="99" t="s">
        <v>146</v>
      </c>
      <c r="D119" s="99">
        <v>18</v>
      </c>
      <c r="E119" s="100">
        <v>504677</v>
      </c>
      <c r="F119" s="41"/>
    </row>
    <row r="120" spans="1:6" x14ac:dyDescent="0.25">
      <c r="A120" s="99">
        <v>115</v>
      </c>
      <c r="B120" s="99">
        <v>112</v>
      </c>
      <c r="C120" s="99" t="s">
        <v>163</v>
      </c>
      <c r="D120" s="99">
        <v>11</v>
      </c>
      <c r="E120" s="100">
        <v>496759</v>
      </c>
      <c r="F120" s="41"/>
    </row>
    <row r="121" spans="1:6" x14ac:dyDescent="0.25">
      <c r="A121" s="99">
        <v>116</v>
      </c>
      <c r="B121" s="99">
        <v>116</v>
      </c>
      <c r="C121" s="99" t="s">
        <v>125</v>
      </c>
      <c r="D121" s="99">
        <v>16</v>
      </c>
      <c r="E121" s="100">
        <v>491367</v>
      </c>
      <c r="F121" s="41"/>
    </row>
    <row r="122" spans="1:6" x14ac:dyDescent="0.25">
      <c r="A122" s="99">
        <v>117</v>
      </c>
      <c r="B122" s="99">
        <v>122</v>
      </c>
      <c r="C122" s="99" t="s">
        <v>46</v>
      </c>
      <c r="D122" s="99">
        <v>19</v>
      </c>
      <c r="E122" s="100">
        <v>487037</v>
      </c>
      <c r="F122" s="41"/>
    </row>
    <row r="123" spans="1:6" x14ac:dyDescent="0.25">
      <c r="A123" s="99">
        <v>118</v>
      </c>
      <c r="B123" s="99">
        <v>113</v>
      </c>
      <c r="C123" s="99" t="s">
        <v>118</v>
      </c>
      <c r="D123" s="99">
        <v>14</v>
      </c>
      <c r="E123" s="100">
        <v>486264</v>
      </c>
      <c r="F123" s="41"/>
    </row>
    <row r="124" spans="1:6" x14ac:dyDescent="0.25">
      <c r="A124" s="99">
        <v>119</v>
      </c>
      <c r="B124" s="99">
        <v>117</v>
      </c>
      <c r="C124" s="99" t="s">
        <v>215</v>
      </c>
      <c r="D124" s="99">
        <v>12</v>
      </c>
      <c r="E124" s="100">
        <v>483863</v>
      </c>
      <c r="F124" s="41"/>
    </row>
    <row r="125" spans="1:6" x14ac:dyDescent="0.25">
      <c r="A125" s="99">
        <v>120</v>
      </c>
      <c r="B125" s="99">
        <v>115</v>
      </c>
      <c r="C125" s="99" t="s">
        <v>12</v>
      </c>
      <c r="D125" s="99">
        <v>21</v>
      </c>
      <c r="E125" s="100">
        <v>483114</v>
      </c>
      <c r="F125" s="41"/>
    </row>
    <row r="126" spans="1:6" x14ac:dyDescent="0.25">
      <c r="A126" s="99">
        <v>121</v>
      </c>
      <c r="B126" s="99">
        <v>119</v>
      </c>
      <c r="C126" s="99" t="s">
        <v>129</v>
      </c>
      <c r="D126" s="99">
        <v>20</v>
      </c>
      <c r="E126" s="100">
        <v>466738</v>
      </c>
      <c r="F126" s="41"/>
    </row>
    <row r="127" spans="1:6" x14ac:dyDescent="0.25">
      <c r="A127" s="99">
        <v>122</v>
      </c>
      <c r="B127" s="99">
        <v>120</v>
      </c>
      <c r="C127" s="99" t="s">
        <v>172</v>
      </c>
      <c r="D127" s="99">
        <v>17</v>
      </c>
      <c r="E127" s="100">
        <v>455798</v>
      </c>
      <c r="F127" s="41"/>
    </row>
    <row r="128" spans="1:6" x14ac:dyDescent="0.25">
      <c r="A128" s="99">
        <v>123</v>
      </c>
      <c r="B128" s="99">
        <v>123</v>
      </c>
      <c r="C128" s="99" t="s">
        <v>45</v>
      </c>
      <c r="D128" s="99">
        <v>19</v>
      </c>
      <c r="E128" s="100">
        <v>455495</v>
      </c>
      <c r="F128" s="41"/>
    </row>
    <row r="129" spans="1:6" x14ac:dyDescent="0.25">
      <c r="A129" s="99">
        <v>124</v>
      </c>
      <c r="B129" s="99">
        <v>124</v>
      </c>
      <c r="C129" s="99" t="s">
        <v>26</v>
      </c>
      <c r="D129" s="99">
        <v>20</v>
      </c>
      <c r="E129" s="100">
        <v>454647</v>
      </c>
      <c r="F129" s="41"/>
    </row>
    <row r="130" spans="1:6" x14ac:dyDescent="0.25">
      <c r="A130" s="99">
        <v>125</v>
      </c>
      <c r="B130" s="99">
        <v>121</v>
      </c>
      <c r="C130" s="99" t="s">
        <v>128</v>
      </c>
      <c r="D130" s="99">
        <v>20</v>
      </c>
      <c r="E130" s="100">
        <v>451133</v>
      </c>
      <c r="F130" s="41"/>
    </row>
    <row r="131" spans="1:6" x14ac:dyDescent="0.25">
      <c r="A131" s="99">
        <v>126</v>
      </c>
      <c r="B131" s="99">
        <v>133</v>
      </c>
      <c r="C131" s="99" t="s">
        <v>17</v>
      </c>
      <c r="D131" s="99">
        <v>14</v>
      </c>
      <c r="E131" s="100">
        <v>442071</v>
      </c>
      <c r="F131" s="41"/>
    </row>
    <row r="132" spans="1:6" x14ac:dyDescent="0.25">
      <c r="A132" s="99">
        <v>127</v>
      </c>
      <c r="B132" s="99">
        <v>128</v>
      </c>
      <c r="C132" s="99" t="s">
        <v>65</v>
      </c>
      <c r="D132" s="99">
        <v>19</v>
      </c>
      <c r="E132" s="100">
        <v>437828</v>
      </c>
      <c r="F132" s="41"/>
    </row>
    <row r="133" spans="1:6" x14ac:dyDescent="0.25">
      <c r="A133" s="99">
        <v>128</v>
      </c>
      <c r="B133" s="99">
        <v>125</v>
      </c>
      <c r="C133" s="99" t="s">
        <v>228</v>
      </c>
      <c r="D133" s="99">
        <v>16</v>
      </c>
      <c r="E133" s="100">
        <v>431664</v>
      </c>
      <c r="F133" s="41"/>
    </row>
    <row r="134" spans="1:6" x14ac:dyDescent="0.25">
      <c r="A134" s="99">
        <v>129</v>
      </c>
      <c r="B134" s="99">
        <v>126</v>
      </c>
      <c r="C134" s="99" t="s">
        <v>94</v>
      </c>
      <c r="D134" s="99">
        <v>22</v>
      </c>
      <c r="E134" s="100">
        <v>431644</v>
      </c>
      <c r="F134" s="41"/>
    </row>
    <row r="135" spans="1:6" x14ac:dyDescent="0.25">
      <c r="A135" s="99">
        <v>130</v>
      </c>
      <c r="B135" s="99">
        <v>129</v>
      </c>
      <c r="C135" s="99" t="s">
        <v>417</v>
      </c>
      <c r="D135" s="99">
        <v>10</v>
      </c>
      <c r="E135" s="100">
        <v>421824</v>
      </c>
      <c r="F135" s="41"/>
    </row>
    <row r="136" spans="1:6" x14ac:dyDescent="0.25">
      <c r="A136" s="99">
        <v>131</v>
      </c>
      <c r="B136" s="99">
        <v>130</v>
      </c>
      <c r="C136" s="99" t="s">
        <v>117</v>
      </c>
      <c r="D136" s="99">
        <v>11</v>
      </c>
      <c r="E136" s="100">
        <v>421498</v>
      </c>
      <c r="F136" s="41"/>
    </row>
    <row r="137" spans="1:6" x14ac:dyDescent="0.25">
      <c r="A137" s="99">
        <v>132</v>
      </c>
      <c r="B137" s="99">
        <v>136</v>
      </c>
      <c r="C137" s="99" t="s">
        <v>61</v>
      </c>
      <c r="D137" s="99">
        <v>17</v>
      </c>
      <c r="E137" s="100">
        <v>417684</v>
      </c>
      <c r="F137" s="41"/>
    </row>
    <row r="138" spans="1:6" x14ac:dyDescent="0.25">
      <c r="A138" s="99">
        <v>133</v>
      </c>
      <c r="B138" s="99">
        <v>131</v>
      </c>
      <c r="C138" s="99" t="s">
        <v>39</v>
      </c>
      <c r="D138" s="99">
        <v>14</v>
      </c>
      <c r="E138" s="100">
        <v>416259</v>
      </c>
      <c r="F138" s="41"/>
    </row>
    <row r="139" spans="1:6" x14ac:dyDescent="0.25">
      <c r="A139" s="99">
        <v>134</v>
      </c>
      <c r="B139" s="99">
        <v>132</v>
      </c>
      <c r="C139" s="99" t="s">
        <v>139</v>
      </c>
      <c r="D139" s="99">
        <v>18</v>
      </c>
      <c r="E139" s="100">
        <v>414893</v>
      </c>
      <c r="F139" s="41"/>
    </row>
    <row r="140" spans="1:6" x14ac:dyDescent="0.25">
      <c r="A140" s="99">
        <v>135</v>
      </c>
      <c r="B140" s="99">
        <v>134</v>
      </c>
      <c r="C140" s="99" t="s">
        <v>66</v>
      </c>
      <c r="D140" s="99">
        <v>8</v>
      </c>
      <c r="E140" s="100">
        <v>389370</v>
      </c>
      <c r="F140" s="41"/>
    </row>
    <row r="141" spans="1:6" x14ac:dyDescent="0.25">
      <c r="A141" s="99">
        <v>136</v>
      </c>
      <c r="B141" s="99">
        <v>135</v>
      </c>
      <c r="C141" s="99" t="s">
        <v>108</v>
      </c>
      <c r="D141" s="99">
        <v>20</v>
      </c>
      <c r="E141" s="100">
        <v>383669</v>
      </c>
      <c r="F141" s="41"/>
    </row>
    <row r="142" spans="1:6" x14ac:dyDescent="0.25">
      <c r="A142" s="99">
        <v>137</v>
      </c>
      <c r="B142" s="99">
        <v>138</v>
      </c>
      <c r="C142" s="99" t="s">
        <v>132</v>
      </c>
      <c r="D142" s="99">
        <v>19</v>
      </c>
      <c r="E142" s="100">
        <v>382836</v>
      </c>
      <c r="F142" s="41"/>
    </row>
    <row r="143" spans="1:6" x14ac:dyDescent="0.25">
      <c r="A143" s="99">
        <v>138</v>
      </c>
      <c r="B143" s="99">
        <v>139</v>
      </c>
      <c r="C143" s="99" t="s">
        <v>416</v>
      </c>
      <c r="D143" s="99">
        <v>14</v>
      </c>
      <c r="E143" s="100">
        <v>375180</v>
      </c>
      <c r="F143" s="41"/>
    </row>
    <row r="144" spans="1:6" x14ac:dyDescent="0.25">
      <c r="A144" s="99">
        <v>139</v>
      </c>
      <c r="B144" s="99">
        <v>140</v>
      </c>
      <c r="C144" s="99" t="s">
        <v>144</v>
      </c>
      <c r="D144" s="99">
        <v>19</v>
      </c>
      <c r="E144" s="100">
        <v>371959</v>
      </c>
      <c r="F144" s="41"/>
    </row>
    <row r="145" spans="1:6" x14ac:dyDescent="0.25">
      <c r="A145" s="99">
        <v>140</v>
      </c>
      <c r="B145" s="99">
        <v>137</v>
      </c>
      <c r="C145" s="99" t="s">
        <v>80</v>
      </c>
      <c r="D145" s="99">
        <v>13</v>
      </c>
      <c r="E145" s="100">
        <v>371719</v>
      </c>
      <c r="F145" s="41"/>
    </row>
    <row r="146" spans="1:6" x14ac:dyDescent="0.25">
      <c r="A146" s="99">
        <v>141</v>
      </c>
      <c r="B146" s="99">
        <v>141</v>
      </c>
      <c r="C146" s="99" t="s">
        <v>414</v>
      </c>
      <c r="D146" s="99">
        <v>18</v>
      </c>
      <c r="E146" s="100">
        <v>370803</v>
      </c>
      <c r="F146" s="41"/>
    </row>
    <row r="147" spans="1:6" x14ac:dyDescent="0.25">
      <c r="A147" s="99">
        <v>142</v>
      </c>
      <c r="B147" s="99">
        <v>153</v>
      </c>
      <c r="C147" s="99" t="s">
        <v>325</v>
      </c>
      <c r="D147" s="99">
        <v>8</v>
      </c>
      <c r="E147" s="100">
        <v>366049</v>
      </c>
      <c r="F147" s="41"/>
    </row>
    <row r="148" spans="1:6" x14ac:dyDescent="0.25">
      <c r="A148" s="99">
        <v>143</v>
      </c>
      <c r="B148" s="99">
        <v>167</v>
      </c>
      <c r="C148" s="99" t="s">
        <v>213</v>
      </c>
      <c r="D148" s="99">
        <v>15</v>
      </c>
      <c r="E148" s="100">
        <v>354432</v>
      </c>
      <c r="F148" s="41"/>
    </row>
    <row r="149" spans="1:6" x14ac:dyDescent="0.25">
      <c r="A149" s="99">
        <v>144</v>
      </c>
      <c r="B149" s="99">
        <v>148</v>
      </c>
      <c r="C149" s="99" t="s">
        <v>67</v>
      </c>
      <c r="D149" s="99">
        <v>19</v>
      </c>
      <c r="E149" s="100">
        <v>348077</v>
      </c>
      <c r="F149" s="41"/>
    </row>
    <row r="150" spans="1:6" x14ac:dyDescent="0.25">
      <c r="A150" s="99">
        <v>145</v>
      </c>
      <c r="B150" s="99">
        <v>142</v>
      </c>
      <c r="C150" s="99" t="s">
        <v>403</v>
      </c>
      <c r="D150" s="99">
        <v>19</v>
      </c>
      <c r="E150" s="100">
        <v>347638</v>
      </c>
      <c r="F150" s="41"/>
    </row>
    <row r="151" spans="1:6" x14ac:dyDescent="0.25">
      <c r="A151" s="99">
        <v>146</v>
      </c>
      <c r="B151" s="99">
        <v>150</v>
      </c>
      <c r="C151" s="99" t="s">
        <v>147</v>
      </c>
      <c r="D151" s="99">
        <v>21</v>
      </c>
      <c r="E151" s="100">
        <v>347415</v>
      </c>
      <c r="F151" s="41"/>
    </row>
    <row r="152" spans="1:6" x14ac:dyDescent="0.25">
      <c r="A152" s="99">
        <v>147</v>
      </c>
      <c r="B152" s="99">
        <v>143</v>
      </c>
      <c r="C152" s="99" t="s">
        <v>13</v>
      </c>
      <c r="D152" s="99">
        <v>18</v>
      </c>
      <c r="E152" s="100">
        <v>347228</v>
      </c>
      <c r="F152" s="41"/>
    </row>
    <row r="153" spans="1:6" x14ac:dyDescent="0.25">
      <c r="A153" s="99">
        <v>148</v>
      </c>
      <c r="B153" s="99">
        <v>144</v>
      </c>
      <c r="C153" s="99" t="s">
        <v>202</v>
      </c>
      <c r="D153" s="99">
        <v>14</v>
      </c>
      <c r="E153" s="100">
        <v>346056</v>
      </c>
      <c r="F153" s="41"/>
    </row>
    <row r="154" spans="1:6" x14ac:dyDescent="0.25">
      <c r="A154" s="99">
        <v>149</v>
      </c>
      <c r="B154" s="99">
        <v>145</v>
      </c>
      <c r="C154" s="99" t="s">
        <v>85</v>
      </c>
      <c r="D154" s="99">
        <v>17</v>
      </c>
      <c r="E154" s="100">
        <v>345258</v>
      </c>
      <c r="F154" s="41"/>
    </row>
    <row r="155" spans="1:6" x14ac:dyDescent="0.25">
      <c r="A155" s="99">
        <v>150</v>
      </c>
      <c r="B155" s="99">
        <v>146</v>
      </c>
      <c r="C155" s="99" t="s">
        <v>96</v>
      </c>
      <c r="D155" s="99">
        <v>16</v>
      </c>
      <c r="E155" s="100">
        <v>342787</v>
      </c>
      <c r="F155" s="41"/>
    </row>
    <row r="156" spans="1:6" x14ac:dyDescent="0.25">
      <c r="A156" s="99">
        <v>151</v>
      </c>
      <c r="B156" s="99">
        <v>163</v>
      </c>
      <c r="C156" s="99" t="s">
        <v>76</v>
      </c>
      <c r="D156" s="99">
        <v>18</v>
      </c>
      <c r="E156" s="100">
        <v>337240</v>
      </c>
      <c r="F156" s="41"/>
    </row>
    <row r="157" spans="1:6" x14ac:dyDescent="0.25">
      <c r="A157" s="99">
        <v>152</v>
      </c>
      <c r="B157" s="99">
        <v>147</v>
      </c>
      <c r="C157" s="99" t="s">
        <v>121</v>
      </c>
      <c r="D157" s="99">
        <v>19</v>
      </c>
      <c r="E157" s="100">
        <v>336270</v>
      </c>
      <c r="F157" s="41"/>
    </row>
    <row r="158" spans="1:6" x14ac:dyDescent="0.25">
      <c r="A158" s="99">
        <v>153</v>
      </c>
      <c r="B158" s="99">
        <v>149</v>
      </c>
      <c r="C158" s="99" t="s">
        <v>397</v>
      </c>
      <c r="D158" s="99">
        <v>19</v>
      </c>
      <c r="E158" s="100">
        <v>322077</v>
      </c>
      <c r="F158" s="41"/>
    </row>
    <row r="159" spans="1:6" x14ac:dyDescent="0.25">
      <c r="A159" s="99">
        <v>154</v>
      </c>
      <c r="B159" s="99">
        <v>154</v>
      </c>
      <c r="C159" s="99" t="s">
        <v>75</v>
      </c>
      <c r="D159" s="99">
        <v>21</v>
      </c>
      <c r="E159" s="100">
        <v>316631</v>
      </c>
      <c r="F159" s="41"/>
    </row>
    <row r="160" spans="1:6" x14ac:dyDescent="0.25">
      <c r="A160" s="99">
        <v>155</v>
      </c>
      <c r="B160" s="99">
        <v>151</v>
      </c>
      <c r="C160" s="99" t="s">
        <v>120</v>
      </c>
      <c r="D160" s="99">
        <v>14</v>
      </c>
      <c r="E160" s="100">
        <v>312121</v>
      </c>
      <c r="F160" s="41"/>
    </row>
    <row r="161" spans="1:6" x14ac:dyDescent="0.25">
      <c r="A161" s="99">
        <v>156</v>
      </c>
      <c r="B161" s="99">
        <v>152</v>
      </c>
      <c r="C161" s="99" t="s">
        <v>35</v>
      </c>
      <c r="D161" s="99">
        <v>16</v>
      </c>
      <c r="E161" s="100">
        <v>310096</v>
      </c>
      <c r="F161" s="41"/>
    </row>
    <row r="162" spans="1:6" x14ac:dyDescent="0.25">
      <c r="A162" s="99">
        <v>157</v>
      </c>
      <c r="B162" s="99">
        <v>155</v>
      </c>
      <c r="C162" s="99" t="s">
        <v>77</v>
      </c>
      <c r="D162" s="99">
        <v>10</v>
      </c>
      <c r="E162" s="100">
        <v>298512</v>
      </c>
      <c r="F162" s="41"/>
    </row>
    <row r="163" spans="1:6" x14ac:dyDescent="0.25">
      <c r="A163" s="99">
        <v>158</v>
      </c>
      <c r="B163" s="99">
        <v>157</v>
      </c>
      <c r="C163" s="99" t="s">
        <v>62</v>
      </c>
      <c r="D163" s="99">
        <v>18</v>
      </c>
      <c r="E163" s="100">
        <v>290437</v>
      </c>
      <c r="F163" s="41"/>
    </row>
    <row r="164" spans="1:6" x14ac:dyDescent="0.25">
      <c r="A164" s="99">
        <v>159</v>
      </c>
      <c r="B164" s="99">
        <v>156</v>
      </c>
      <c r="C164" s="99" t="s">
        <v>64</v>
      </c>
      <c r="D164" s="99">
        <v>14</v>
      </c>
      <c r="E164" s="100">
        <v>280351</v>
      </c>
      <c r="F164" s="41"/>
    </row>
    <row r="165" spans="1:6" x14ac:dyDescent="0.25">
      <c r="A165" s="99">
        <v>160</v>
      </c>
      <c r="B165" s="99">
        <v>158</v>
      </c>
      <c r="C165" s="99" t="s">
        <v>50</v>
      </c>
      <c r="D165" s="99">
        <v>18</v>
      </c>
      <c r="E165" s="100">
        <v>260053</v>
      </c>
      <c r="F165" s="41"/>
    </row>
    <row r="166" spans="1:6" x14ac:dyDescent="0.25">
      <c r="A166" s="99">
        <v>161</v>
      </c>
      <c r="B166" s="99">
        <v>159</v>
      </c>
      <c r="C166" s="99" t="s">
        <v>287</v>
      </c>
      <c r="D166" s="99">
        <v>5</v>
      </c>
      <c r="E166" s="100">
        <v>256163</v>
      </c>
      <c r="F166" s="41"/>
    </row>
    <row r="167" spans="1:6" x14ac:dyDescent="0.25">
      <c r="A167" s="99">
        <v>162</v>
      </c>
      <c r="B167" s="99">
        <v>160</v>
      </c>
      <c r="C167" s="99" t="s">
        <v>135</v>
      </c>
      <c r="D167" s="99">
        <v>10</v>
      </c>
      <c r="E167" s="100">
        <v>254044</v>
      </c>
      <c r="F167" s="41"/>
    </row>
    <row r="168" spans="1:6" x14ac:dyDescent="0.25">
      <c r="A168" s="99">
        <v>163</v>
      </c>
      <c r="B168" s="99">
        <v>161</v>
      </c>
      <c r="C168" s="99" t="s">
        <v>101</v>
      </c>
      <c r="D168" s="99">
        <v>18</v>
      </c>
      <c r="E168" s="100">
        <v>252318</v>
      </c>
      <c r="F168" s="41"/>
    </row>
    <row r="169" spans="1:6" x14ac:dyDescent="0.25">
      <c r="A169" s="99">
        <v>164</v>
      </c>
      <c r="B169" s="99">
        <v>162</v>
      </c>
      <c r="C169" s="99" t="s">
        <v>399</v>
      </c>
      <c r="D169" s="99">
        <v>16</v>
      </c>
      <c r="E169" s="100">
        <v>251812</v>
      </c>
      <c r="F169" s="41"/>
    </row>
    <row r="170" spans="1:6" x14ac:dyDescent="0.25">
      <c r="A170" s="99">
        <v>165</v>
      </c>
      <c r="B170" s="99">
        <v>164</v>
      </c>
      <c r="C170" s="99" t="s">
        <v>88</v>
      </c>
      <c r="D170" s="99">
        <v>19</v>
      </c>
      <c r="E170" s="100">
        <v>223595</v>
      </c>
      <c r="F170" s="41"/>
    </row>
    <row r="171" spans="1:6" x14ac:dyDescent="0.25">
      <c r="A171" s="99">
        <v>166</v>
      </c>
      <c r="B171" s="99">
        <v>166</v>
      </c>
      <c r="C171" s="99" t="s">
        <v>157</v>
      </c>
      <c r="D171" s="99">
        <v>13</v>
      </c>
      <c r="E171" s="100">
        <v>222629</v>
      </c>
      <c r="F171" s="41"/>
    </row>
    <row r="172" spans="1:6" x14ac:dyDescent="0.25">
      <c r="A172" s="99">
        <v>167</v>
      </c>
      <c r="B172" s="99">
        <v>165</v>
      </c>
      <c r="C172" s="99" t="s">
        <v>156</v>
      </c>
      <c r="D172" s="99">
        <v>5</v>
      </c>
      <c r="E172" s="100">
        <v>216475</v>
      </c>
      <c r="F172" s="41"/>
    </row>
    <row r="173" spans="1:6" x14ac:dyDescent="0.25">
      <c r="A173" s="99">
        <v>168</v>
      </c>
      <c r="B173" s="99">
        <v>175</v>
      </c>
      <c r="C173" s="99" t="s">
        <v>409</v>
      </c>
      <c r="D173" s="99">
        <v>16</v>
      </c>
      <c r="E173" s="100">
        <v>203259</v>
      </c>
      <c r="F173" s="41"/>
    </row>
    <row r="174" spans="1:6" x14ac:dyDescent="0.25">
      <c r="A174" s="99">
        <v>169</v>
      </c>
      <c r="B174" s="99">
        <v>169</v>
      </c>
      <c r="C174" s="99" t="s">
        <v>52</v>
      </c>
      <c r="D174" s="99">
        <v>9</v>
      </c>
      <c r="E174" s="100">
        <v>199979</v>
      </c>
      <c r="F174" s="41"/>
    </row>
    <row r="175" spans="1:6" x14ac:dyDescent="0.25">
      <c r="A175" s="99">
        <v>170</v>
      </c>
      <c r="B175" s="99">
        <v>170</v>
      </c>
      <c r="C175" s="99" t="s">
        <v>408</v>
      </c>
      <c r="D175" s="99">
        <v>16</v>
      </c>
      <c r="E175" s="100">
        <v>195482</v>
      </c>
      <c r="F175" s="41"/>
    </row>
    <row r="176" spans="1:6" x14ac:dyDescent="0.25">
      <c r="A176" s="99">
        <v>171</v>
      </c>
      <c r="B176" s="99">
        <v>168</v>
      </c>
      <c r="C176" s="99" t="s">
        <v>126</v>
      </c>
      <c r="D176" s="99">
        <v>9</v>
      </c>
      <c r="E176" s="100">
        <v>194764</v>
      </c>
      <c r="F176" s="41"/>
    </row>
    <row r="177" spans="1:6" x14ac:dyDescent="0.25">
      <c r="A177" s="99">
        <v>172</v>
      </c>
      <c r="B177" s="99">
        <v>194</v>
      </c>
      <c r="C177" s="99" t="s">
        <v>127</v>
      </c>
      <c r="D177" s="99">
        <v>19</v>
      </c>
      <c r="E177" s="100">
        <v>192221</v>
      </c>
      <c r="F177" s="41"/>
    </row>
    <row r="178" spans="1:6" x14ac:dyDescent="0.25">
      <c r="A178" s="99">
        <v>173</v>
      </c>
      <c r="B178" s="99">
        <v>171</v>
      </c>
      <c r="C178" s="99" t="s">
        <v>401</v>
      </c>
      <c r="D178" s="99">
        <v>13</v>
      </c>
      <c r="E178" s="100">
        <v>178515</v>
      </c>
      <c r="F178" s="41"/>
    </row>
    <row r="179" spans="1:6" x14ac:dyDescent="0.25">
      <c r="A179" s="99">
        <v>174</v>
      </c>
      <c r="B179" s="99">
        <v>172</v>
      </c>
      <c r="C179" s="99" t="s">
        <v>371</v>
      </c>
      <c r="D179" s="99">
        <v>6</v>
      </c>
      <c r="E179" s="100">
        <v>177625</v>
      </c>
      <c r="F179" s="41"/>
    </row>
    <row r="180" spans="1:6" x14ac:dyDescent="0.25">
      <c r="A180" s="99">
        <v>175</v>
      </c>
      <c r="B180" s="99">
        <v>173</v>
      </c>
      <c r="C180" s="99" t="s">
        <v>149</v>
      </c>
      <c r="D180" s="99">
        <v>14</v>
      </c>
      <c r="E180" s="100">
        <v>175188</v>
      </c>
      <c r="F180" s="41"/>
    </row>
    <row r="181" spans="1:6" x14ac:dyDescent="0.25">
      <c r="A181" s="99">
        <v>176</v>
      </c>
      <c r="B181" s="99">
        <v>174</v>
      </c>
      <c r="C181" s="99" t="s">
        <v>193</v>
      </c>
      <c r="D181" s="99">
        <v>4</v>
      </c>
      <c r="E181" s="100">
        <v>175000</v>
      </c>
      <c r="F181" s="41"/>
    </row>
    <row r="182" spans="1:6" x14ac:dyDescent="0.25">
      <c r="A182" s="99">
        <v>177</v>
      </c>
      <c r="B182" s="99">
        <v>179</v>
      </c>
      <c r="C182" s="99" t="s">
        <v>87</v>
      </c>
      <c r="D182" s="99">
        <v>18</v>
      </c>
      <c r="E182" s="100">
        <v>161572</v>
      </c>
      <c r="F182" s="41"/>
    </row>
    <row r="183" spans="1:6" x14ac:dyDescent="0.25">
      <c r="A183" s="99">
        <v>178</v>
      </c>
      <c r="B183" s="99">
        <v>176</v>
      </c>
      <c r="C183" s="99" t="s">
        <v>196</v>
      </c>
      <c r="D183" s="99">
        <v>4</v>
      </c>
      <c r="E183" s="100">
        <v>157175</v>
      </c>
      <c r="F183" s="41"/>
    </row>
    <row r="184" spans="1:6" x14ac:dyDescent="0.25">
      <c r="A184" s="99">
        <v>179</v>
      </c>
      <c r="B184" s="99">
        <v>177</v>
      </c>
      <c r="C184" s="99" t="s">
        <v>176</v>
      </c>
      <c r="D184" s="99">
        <v>9</v>
      </c>
      <c r="E184" s="100">
        <v>156939</v>
      </c>
      <c r="F184" s="41"/>
    </row>
    <row r="185" spans="1:6" x14ac:dyDescent="0.25">
      <c r="A185" s="99">
        <v>180</v>
      </c>
      <c r="B185" s="99">
        <v>178</v>
      </c>
      <c r="C185" s="99" t="s">
        <v>159</v>
      </c>
      <c r="D185" s="99">
        <v>15</v>
      </c>
      <c r="E185" s="100">
        <v>153982</v>
      </c>
      <c r="F185" s="41"/>
    </row>
    <row r="186" spans="1:6" x14ac:dyDescent="0.25">
      <c r="A186" s="99">
        <v>181</v>
      </c>
      <c r="B186" s="99">
        <v>195</v>
      </c>
      <c r="C186" s="99" t="s">
        <v>268</v>
      </c>
      <c r="D186" s="99">
        <v>6</v>
      </c>
      <c r="E186" s="100">
        <v>150575</v>
      </c>
      <c r="F186" s="41"/>
    </row>
    <row r="187" spans="1:6" x14ac:dyDescent="0.25">
      <c r="A187" s="99">
        <v>182</v>
      </c>
      <c r="B187" s="99">
        <v>215</v>
      </c>
      <c r="C187" s="99" t="s">
        <v>248</v>
      </c>
      <c r="D187" s="99">
        <v>8</v>
      </c>
      <c r="E187" s="100">
        <v>142390</v>
      </c>
      <c r="F187" s="41"/>
    </row>
    <row r="188" spans="1:6" x14ac:dyDescent="0.25">
      <c r="A188" s="99">
        <v>183</v>
      </c>
      <c r="B188" s="99">
        <v>180</v>
      </c>
      <c r="C188" s="99" t="s">
        <v>339</v>
      </c>
      <c r="D188" s="99">
        <v>2</v>
      </c>
      <c r="E188" s="100">
        <v>141171</v>
      </c>
      <c r="F188" s="41"/>
    </row>
    <row r="189" spans="1:6" x14ac:dyDescent="0.25">
      <c r="A189" s="99">
        <v>184</v>
      </c>
      <c r="B189" s="99">
        <v>181</v>
      </c>
      <c r="C189" s="99" t="s">
        <v>112</v>
      </c>
      <c r="D189" s="99">
        <v>7</v>
      </c>
      <c r="E189" s="100">
        <v>138968</v>
      </c>
      <c r="F189" s="41"/>
    </row>
    <row r="190" spans="1:6" x14ac:dyDescent="0.25">
      <c r="A190" s="99">
        <v>185</v>
      </c>
      <c r="B190" s="99">
        <v>182</v>
      </c>
      <c r="C190" s="99" t="s">
        <v>406</v>
      </c>
      <c r="D190" s="99">
        <v>16</v>
      </c>
      <c r="E190" s="100">
        <v>133278</v>
      </c>
      <c r="F190" s="41"/>
    </row>
    <row r="191" spans="1:6" x14ac:dyDescent="0.25">
      <c r="A191" s="99">
        <v>186</v>
      </c>
      <c r="B191" s="99">
        <v>184</v>
      </c>
      <c r="C191" s="99" t="s">
        <v>233</v>
      </c>
      <c r="D191" s="99">
        <v>12</v>
      </c>
      <c r="E191" s="100">
        <v>127220</v>
      </c>
      <c r="F191" s="41"/>
    </row>
    <row r="192" spans="1:6" x14ac:dyDescent="0.25">
      <c r="A192" s="99">
        <v>187</v>
      </c>
      <c r="B192" s="99">
        <v>183</v>
      </c>
      <c r="C192" s="99" t="s">
        <v>404</v>
      </c>
      <c r="D192" s="99">
        <v>12</v>
      </c>
      <c r="E192" s="100">
        <v>115407</v>
      </c>
      <c r="F192" s="41"/>
    </row>
    <row r="193" spans="1:6" x14ac:dyDescent="0.25">
      <c r="A193" s="99">
        <v>188</v>
      </c>
      <c r="B193" s="99">
        <v>185</v>
      </c>
      <c r="C193" s="99" t="s">
        <v>57</v>
      </c>
      <c r="D193" s="99">
        <v>16</v>
      </c>
      <c r="E193" s="100">
        <v>114401</v>
      </c>
      <c r="F193" s="41"/>
    </row>
    <row r="194" spans="1:6" x14ac:dyDescent="0.25">
      <c r="A194" s="99">
        <v>189</v>
      </c>
      <c r="B194" s="99">
        <v>186</v>
      </c>
      <c r="C194" s="99" t="s">
        <v>405</v>
      </c>
      <c r="D194" s="99">
        <v>13</v>
      </c>
      <c r="E194" s="100">
        <v>100090</v>
      </c>
      <c r="F194" s="41"/>
    </row>
    <row r="195" spans="1:6" x14ac:dyDescent="0.25">
      <c r="A195" s="99">
        <v>190</v>
      </c>
      <c r="B195" s="99">
        <v>187</v>
      </c>
      <c r="C195" s="99" t="s">
        <v>413</v>
      </c>
      <c r="D195" s="99">
        <v>13</v>
      </c>
      <c r="E195" s="100">
        <v>98558</v>
      </c>
      <c r="F195" s="41"/>
    </row>
    <row r="196" spans="1:6" x14ac:dyDescent="0.25">
      <c r="A196" s="99">
        <v>191</v>
      </c>
      <c r="B196" s="99">
        <v>188</v>
      </c>
      <c r="C196" s="99" t="s">
        <v>69</v>
      </c>
      <c r="D196" s="99">
        <v>19</v>
      </c>
      <c r="E196" s="100">
        <v>97294</v>
      </c>
      <c r="F196" s="41"/>
    </row>
    <row r="197" spans="1:6" x14ac:dyDescent="0.25">
      <c r="A197" s="99">
        <v>192</v>
      </c>
      <c r="B197" s="99">
        <v>189</v>
      </c>
      <c r="C197" s="99" t="s">
        <v>95</v>
      </c>
      <c r="D197" s="99">
        <v>14</v>
      </c>
      <c r="E197" s="100">
        <v>93080</v>
      </c>
      <c r="F197" s="41"/>
    </row>
    <row r="198" spans="1:6" x14ac:dyDescent="0.25">
      <c r="A198" s="99">
        <v>193</v>
      </c>
      <c r="B198" s="99">
        <v>190</v>
      </c>
      <c r="C198" s="99" t="s">
        <v>254</v>
      </c>
      <c r="D198" s="99">
        <v>1</v>
      </c>
      <c r="E198" s="100">
        <v>92833</v>
      </c>
      <c r="F198" s="41"/>
    </row>
    <row r="199" spans="1:6" x14ac:dyDescent="0.25">
      <c r="A199" s="99">
        <v>194</v>
      </c>
      <c r="B199" s="99">
        <v>191</v>
      </c>
      <c r="C199" s="99" t="s">
        <v>244</v>
      </c>
      <c r="D199" s="99">
        <v>6</v>
      </c>
      <c r="E199" s="100">
        <v>91933</v>
      </c>
      <c r="F199" s="41"/>
    </row>
    <row r="200" spans="1:6" x14ac:dyDescent="0.25">
      <c r="A200" s="99">
        <v>195</v>
      </c>
      <c r="B200" s="99">
        <v>192</v>
      </c>
      <c r="C200" s="99" t="s">
        <v>182</v>
      </c>
      <c r="D200" s="99">
        <v>16</v>
      </c>
      <c r="E200" s="100">
        <v>90720</v>
      </c>
      <c r="F200" s="41"/>
    </row>
    <row r="201" spans="1:6" x14ac:dyDescent="0.25">
      <c r="A201" s="99">
        <v>196</v>
      </c>
      <c r="B201" s="99">
        <v>193</v>
      </c>
      <c r="C201" s="99" t="s">
        <v>174</v>
      </c>
      <c r="D201" s="99">
        <v>13</v>
      </c>
      <c r="E201" s="100">
        <v>90452</v>
      </c>
      <c r="F201" s="41"/>
    </row>
    <row r="202" spans="1:6" x14ac:dyDescent="0.25">
      <c r="A202" s="99">
        <v>197</v>
      </c>
      <c r="B202" s="99">
        <v>196</v>
      </c>
      <c r="C202" s="99" t="s">
        <v>179</v>
      </c>
      <c r="D202" s="99">
        <v>13</v>
      </c>
      <c r="E202" s="100">
        <v>85870</v>
      </c>
      <c r="F202" s="41"/>
    </row>
    <row r="203" spans="1:6" x14ac:dyDescent="0.25">
      <c r="A203" s="99">
        <v>198</v>
      </c>
      <c r="B203" s="99">
        <v>197</v>
      </c>
      <c r="C203" s="99" t="s">
        <v>207</v>
      </c>
      <c r="D203" s="99">
        <v>11</v>
      </c>
      <c r="E203" s="100">
        <v>83440</v>
      </c>
      <c r="F203" s="41"/>
    </row>
    <row r="204" spans="1:6" x14ac:dyDescent="0.25">
      <c r="A204" s="99">
        <v>199</v>
      </c>
      <c r="B204" s="99">
        <v>200</v>
      </c>
      <c r="C204" s="99" t="s">
        <v>283</v>
      </c>
      <c r="D204" s="99">
        <v>8</v>
      </c>
      <c r="E204" s="100">
        <v>81761</v>
      </c>
      <c r="F204" s="41"/>
    </row>
    <row r="205" spans="1:6" x14ac:dyDescent="0.25">
      <c r="A205" s="99">
        <v>200</v>
      </c>
      <c r="B205" s="99">
        <v>198</v>
      </c>
      <c r="C205" s="99" t="s">
        <v>338</v>
      </c>
      <c r="D205" s="99">
        <v>5</v>
      </c>
      <c r="E205" s="100">
        <v>78680</v>
      </c>
      <c r="F205" s="41"/>
    </row>
    <row r="206" spans="1:6" x14ac:dyDescent="0.25">
      <c r="A206" s="99">
        <v>201</v>
      </c>
      <c r="B206" s="99">
        <v>199</v>
      </c>
      <c r="C206" s="99" t="s">
        <v>151</v>
      </c>
      <c r="D206" s="99">
        <v>15</v>
      </c>
      <c r="E206" s="100">
        <v>72800</v>
      </c>
      <c r="F206" s="41"/>
    </row>
    <row r="207" spans="1:6" x14ac:dyDescent="0.25">
      <c r="A207" s="99">
        <v>202</v>
      </c>
      <c r="B207" s="99">
        <v>205</v>
      </c>
      <c r="C207" s="99" t="s">
        <v>150</v>
      </c>
      <c r="D207" s="99">
        <v>8</v>
      </c>
      <c r="E207" s="100">
        <v>66558</v>
      </c>
      <c r="F207" s="41"/>
    </row>
    <row r="208" spans="1:6" x14ac:dyDescent="0.25">
      <c r="A208" s="99">
        <v>203</v>
      </c>
      <c r="B208" s="99">
        <v>201</v>
      </c>
      <c r="C208" s="99" t="s">
        <v>412</v>
      </c>
      <c r="D208" s="99">
        <v>10</v>
      </c>
      <c r="E208" s="100">
        <v>66145</v>
      </c>
      <c r="F208" s="41"/>
    </row>
    <row r="209" spans="1:6" x14ac:dyDescent="0.25">
      <c r="A209" s="99">
        <v>204</v>
      </c>
      <c r="B209" s="99">
        <v>202</v>
      </c>
      <c r="C209" s="99" t="s">
        <v>418</v>
      </c>
      <c r="D209" s="99">
        <v>10</v>
      </c>
      <c r="E209" s="100">
        <v>65700</v>
      </c>
      <c r="F209" s="41"/>
    </row>
    <row r="210" spans="1:6" x14ac:dyDescent="0.25">
      <c r="A210" s="99">
        <v>205</v>
      </c>
      <c r="B210" s="99">
        <v>211</v>
      </c>
      <c r="C210" s="99" t="s">
        <v>341</v>
      </c>
      <c r="D210" s="99">
        <v>8</v>
      </c>
      <c r="E210" s="100">
        <v>60912</v>
      </c>
      <c r="F210" s="41"/>
    </row>
    <row r="211" spans="1:6" x14ac:dyDescent="0.25">
      <c r="A211" s="99">
        <v>206</v>
      </c>
      <c r="B211" s="99">
        <v>208</v>
      </c>
      <c r="C211" s="99" t="s">
        <v>124</v>
      </c>
      <c r="D211" s="99">
        <v>8</v>
      </c>
      <c r="E211" s="100">
        <v>59018</v>
      </c>
      <c r="F211" s="41"/>
    </row>
    <row r="212" spans="1:6" x14ac:dyDescent="0.25">
      <c r="A212" s="99">
        <v>207</v>
      </c>
      <c r="B212" s="99">
        <v>203</v>
      </c>
      <c r="C212" s="99" t="s">
        <v>133</v>
      </c>
      <c r="D212" s="99">
        <v>6</v>
      </c>
      <c r="E212" s="100">
        <v>58077</v>
      </c>
      <c r="F212" s="41"/>
    </row>
    <row r="213" spans="1:6" x14ac:dyDescent="0.25">
      <c r="A213" s="99">
        <v>208</v>
      </c>
      <c r="B213" s="99">
        <v>204</v>
      </c>
      <c r="C213" s="99" t="s">
        <v>55</v>
      </c>
      <c r="D213" s="99">
        <v>15</v>
      </c>
      <c r="E213" s="100">
        <v>57688</v>
      </c>
      <c r="F213" s="41"/>
    </row>
    <row r="214" spans="1:6" x14ac:dyDescent="0.25">
      <c r="A214" s="99">
        <v>209</v>
      </c>
      <c r="B214" s="99">
        <v>206</v>
      </c>
      <c r="C214" s="99" t="s">
        <v>415</v>
      </c>
      <c r="D214" s="99">
        <v>12</v>
      </c>
      <c r="E214" s="100">
        <v>52100</v>
      </c>
      <c r="F214" s="41"/>
    </row>
    <row r="215" spans="1:6" x14ac:dyDescent="0.25">
      <c r="A215" s="99">
        <v>210</v>
      </c>
      <c r="B215" s="99">
        <v>207</v>
      </c>
      <c r="C215" s="99" t="s">
        <v>78</v>
      </c>
      <c r="D215" s="99">
        <v>6</v>
      </c>
      <c r="E215" s="100">
        <v>51590</v>
      </c>
      <c r="F215" s="41"/>
    </row>
    <row r="216" spans="1:6" x14ac:dyDescent="0.25">
      <c r="A216" s="99">
        <v>211</v>
      </c>
      <c r="B216" s="99">
        <v>217</v>
      </c>
      <c r="C216" s="99" t="s">
        <v>84</v>
      </c>
      <c r="D216" s="99">
        <v>13</v>
      </c>
      <c r="E216" s="100">
        <v>46228</v>
      </c>
      <c r="F216" s="41"/>
    </row>
    <row r="217" spans="1:6" x14ac:dyDescent="0.25">
      <c r="A217" s="99">
        <v>212</v>
      </c>
      <c r="B217" s="99">
        <v>209</v>
      </c>
      <c r="C217" s="99" t="s">
        <v>340</v>
      </c>
      <c r="D217" s="99">
        <v>19</v>
      </c>
      <c r="E217" s="100">
        <v>44193</v>
      </c>
      <c r="F217" s="41"/>
    </row>
    <row r="218" spans="1:6" x14ac:dyDescent="0.25">
      <c r="A218" s="99">
        <v>213</v>
      </c>
      <c r="B218" s="99">
        <v>210</v>
      </c>
      <c r="C218" s="99" t="s">
        <v>251</v>
      </c>
      <c r="D218" s="99">
        <v>3</v>
      </c>
      <c r="E218" s="100">
        <v>43500</v>
      </c>
      <c r="F218" s="41"/>
    </row>
    <row r="219" spans="1:6" x14ac:dyDescent="0.25">
      <c r="A219" s="99">
        <v>214</v>
      </c>
      <c r="B219" s="99">
        <v>212</v>
      </c>
      <c r="C219" s="99" t="s">
        <v>38</v>
      </c>
      <c r="D219" s="99">
        <v>14</v>
      </c>
      <c r="E219" s="100">
        <v>42171</v>
      </c>
      <c r="F219" s="41"/>
    </row>
    <row r="220" spans="1:6" x14ac:dyDescent="0.25">
      <c r="A220" s="99">
        <v>215</v>
      </c>
      <c r="B220" s="99">
        <v>213</v>
      </c>
      <c r="C220" s="99" t="s">
        <v>29</v>
      </c>
      <c r="D220" s="99">
        <v>4</v>
      </c>
      <c r="E220" s="100">
        <v>42160</v>
      </c>
      <c r="F220" s="41"/>
    </row>
    <row r="221" spans="1:6" x14ac:dyDescent="0.25">
      <c r="A221" s="99">
        <v>216</v>
      </c>
      <c r="B221" s="99">
        <v>214</v>
      </c>
      <c r="C221" s="99" t="s">
        <v>98</v>
      </c>
      <c r="D221" s="99">
        <v>5</v>
      </c>
      <c r="E221" s="100">
        <v>39480</v>
      </c>
      <c r="F221" s="41"/>
    </row>
    <row r="222" spans="1:6" x14ac:dyDescent="0.25">
      <c r="A222" s="99">
        <v>217</v>
      </c>
      <c r="B222" s="99">
        <v>216</v>
      </c>
      <c r="C222" s="99" t="s">
        <v>184</v>
      </c>
      <c r="D222" s="99">
        <v>2</v>
      </c>
      <c r="E222" s="100">
        <v>38985</v>
      </c>
      <c r="F222" s="41"/>
    </row>
    <row r="223" spans="1:6" x14ac:dyDescent="0.25">
      <c r="A223" s="99">
        <v>218</v>
      </c>
      <c r="B223" s="99">
        <v>218</v>
      </c>
      <c r="C223" s="99" t="s">
        <v>224</v>
      </c>
      <c r="D223" s="99">
        <v>3</v>
      </c>
      <c r="E223" s="100">
        <v>33152</v>
      </c>
      <c r="F223" s="41"/>
    </row>
    <row r="224" spans="1:6" x14ac:dyDescent="0.25">
      <c r="A224" s="99">
        <v>219</v>
      </c>
      <c r="B224" s="99">
        <v>219</v>
      </c>
      <c r="C224" s="99" t="s">
        <v>107</v>
      </c>
      <c r="D224" s="99">
        <v>5</v>
      </c>
      <c r="E224" s="100">
        <v>30175</v>
      </c>
      <c r="F224" s="41"/>
    </row>
    <row r="225" spans="1:6" x14ac:dyDescent="0.25">
      <c r="A225" s="99">
        <v>220</v>
      </c>
      <c r="B225" s="99">
        <v>220</v>
      </c>
      <c r="C225" s="99" t="s">
        <v>342</v>
      </c>
      <c r="D225" s="99">
        <v>6</v>
      </c>
      <c r="E225" s="100">
        <v>29013</v>
      </c>
      <c r="F225" s="41"/>
    </row>
    <row r="226" spans="1:6" x14ac:dyDescent="0.25">
      <c r="A226" s="99" t="s">
        <v>463</v>
      </c>
      <c r="B226" s="99" t="s">
        <v>463</v>
      </c>
      <c r="C226" s="99" t="s">
        <v>359</v>
      </c>
      <c r="D226" s="99">
        <v>4</v>
      </c>
      <c r="E226" s="100">
        <v>28800</v>
      </c>
      <c r="F226" s="41"/>
    </row>
    <row r="227" spans="1:6" x14ac:dyDescent="0.25">
      <c r="A227" s="99" t="s">
        <v>463</v>
      </c>
      <c r="B227" s="99" t="s">
        <v>463</v>
      </c>
      <c r="C227" s="99" t="s">
        <v>48</v>
      </c>
      <c r="D227" s="99">
        <v>5</v>
      </c>
      <c r="E227" s="100">
        <v>28800</v>
      </c>
      <c r="F227" s="41"/>
    </row>
    <row r="228" spans="1:6" x14ac:dyDescent="0.25">
      <c r="A228" s="99">
        <v>223</v>
      </c>
      <c r="B228" s="99">
        <v>223</v>
      </c>
      <c r="C228" s="99" t="s">
        <v>72</v>
      </c>
      <c r="D228" s="99">
        <v>11</v>
      </c>
      <c r="E228" s="100">
        <v>27774</v>
      </c>
      <c r="F228" s="41"/>
    </row>
    <row r="229" spans="1:6" x14ac:dyDescent="0.25">
      <c r="A229" s="99">
        <v>224</v>
      </c>
      <c r="B229" s="99"/>
      <c r="C229" s="99" t="s">
        <v>466</v>
      </c>
      <c r="D229" s="99">
        <v>11</v>
      </c>
      <c r="E229" s="100">
        <v>27690</v>
      </c>
      <c r="F229" s="41"/>
    </row>
    <row r="230" spans="1:6" x14ac:dyDescent="0.25">
      <c r="A230" s="99">
        <v>225</v>
      </c>
      <c r="B230" s="99">
        <v>224</v>
      </c>
      <c r="C230" s="99" t="s">
        <v>232</v>
      </c>
      <c r="D230" s="99">
        <v>4</v>
      </c>
      <c r="E230" s="100">
        <v>27061</v>
      </c>
      <c r="F230" s="41"/>
    </row>
    <row r="231" spans="1:6" x14ac:dyDescent="0.25">
      <c r="A231" s="99">
        <v>226</v>
      </c>
      <c r="B231" s="99">
        <v>234</v>
      </c>
      <c r="C231" s="99" t="s">
        <v>357</v>
      </c>
      <c r="D231" s="99">
        <v>4</v>
      </c>
      <c r="E231" s="100">
        <v>26815</v>
      </c>
      <c r="F231" s="41"/>
    </row>
    <row r="232" spans="1:6" x14ac:dyDescent="0.25">
      <c r="A232" s="99">
        <v>227</v>
      </c>
      <c r="B232" s="99">
        <v>225</v>
      </c>
      <c r="C232" s="99" t="s">
        <v>255</v>
      </c>
      <c r="D232" s="99">
        <v>3</v>
      </c>
      <c r="E232" s="100">
        <v>26252</v>
      </c>
      <c r="F232" s="41"/>
    </row>
    <row r="233" spans="1:6" x14ac:dyDescent="0.25">
      <c r="A233" s="99">
        <v>228</v>
      </c>
      <c r="B233" s="99">
        <v>226</v>
      </c>
      <c r="C233" s="99" t="s">
        <v>175</v>
      </c>
      <c r="D233" s="99">
        <v>5</v>
      </c>
      <c r="E233" s="100">
        <v>25435</v>
      </c>
      <c r="F233" s="41"/>
    </row>
    <row r="234" spans="1:6" x14ac:dyDescent="0.25">
      <c r="A234" s="99">
        <v>229</v>
      </c>
      <c r="B234" s="99">
        <v>227</v>
      </c>
      <c r="C234" s="99" t="s">
        <v>335</v>
      </c>
      <c r="D234" s="99">
        <v>5</v>
      </c>
      <c r="E234" s="100">
        <v>25070</v>
      </c>
      <c r="F234" s="41"/>
    </row>
    <row r="235" spans="1:6" x14ac:dyDescent="0.25">
      <c r="A235" s="99">
        <v>230</v>
      </c>
      <c r="B235" s="99">
        <v>228</v>
      </c>
      <c r="C235" s="99" t="s">
        <v>138</v>
      </c>
      <c r="D235" s="99">
        <v>3</v>
      </c>
      <c r="E235" s="100">
        <v>24274</v>
      </c>
      <c r="F235" s="41"/>
    </row>
    <row r="236" spans="1:6" x14ac:dyDescent="0.25">
      <c r="A236" s="99">
        <v>231</v>
      </c>
      <c r="B236" s="99">
        <v>229</v>
      </c>
      <c r="C236" s="99" t="s">
        <v>219</v>
      </c>
      <c r="D236" s="99">
        <v>2</v>
      </c>
      <c r="E236" s="100">
        <v>23556</v>
      </c>
      <c r="F236" s="41"/>
    </row>
    <row r="237" spans="1:6" x14ac:dyDescent="0.25">
      <c r="A237" s="99" t="s">
        <v>467</v>
      </c>
      <c r="B237" s="99" t="s">
        <v>464</v>
      </c>
      <c r="C237" s="99" t="s">
        <v>203</v>
      </c>
      <c r="D237" s="99">
        <v>1</v>
      </c>
      <c r="E237" s="100">
        <v>18736</v>
      </c>
      <c r="F237" s="41"/>
    </row>
    <row r="238" spans="1:6" x14ac:dyDescent="0.25">
      <c r="A238" s="99" t="s">
        <v>467</v>
      </c>
      <c r="B238" s="99" t="s">
        <v>464</v>
      </c>
      <c r="C238" s="99" t="s">
        <v>256</v>
      </c>
      <c r="D238" s="99">
        <v>1</v>
      </c>
      <c r="E238" s="100">
        <v>18736</v>
      </c>
      <c r="F238" s="41"/>
    </row>
    <row r="239" spans="1:6" x14ac:dyDescent="0.25">
      <c r="A239" s="99">
        <v>234</v>
      </c>
      <c r="B239" s="99"/>
      <c r="C239" s="99" t="s">
        <v>241</v>
      </c>
      <c r="D239" s="99">
        <v>2</v>
      </c>
      <c r="E239" s="100">
        <v>18460</v>
      </c>
      <c r="F239" s="41"/>
    </row>
    <row r="240" spans="1:6" x14ac:dyDescent="0.25">
      <c r="A240" s="99">
        <v>235</v>
      </c>
      <c r="B240" s="99">
        <v>232</v>
      </c>
      <c r="C240" s="99" t="s">
        <v>141</v>
      </c>
      <c r="D240" s="99">
        <v>12</v>
      </c>
      <c r="E240" s="100">
        <v>18270</v>
      </c>
      <c r="F240" s="41"/>
    </row>
    <row r="241" spans="1:6" x14ac:dyDescent="0.25">
      <c r="A241" s="99">
        <v>236</v>
      </c>
      <c r="B241" s="99">
        <v>233</v>
      </c>
      <c r="C241" s="99" t="s">
        <v>277</v>
      </c>
      <c r="D241" s="99">
        <v>4</v>
      </c>
      <c r="E241" s="100">
        <v>13910</v>
      </c>
      <c r="F241" s="41"/>
    </row>
    <row r="242" spans="1:6" x14ac:dyDescent="0.25">
      <c r="A242" s="99">
        <v>237</v>
      </c>
      <c r="B242" s="99">
        <v>235</v>
      </c>
      <c r="C242" s="99" t="s">
        <v>422</v>
      </c>
      <c r="D242" s="99">
        <v>10</v>
      </c>
      <c r="E242" s="100">
        <v>12222</v>
      </c>
      <c r="F242" s="41"/>
    </row>
    <row r="243" spans="1:6" x14ac:dyDescent="0.25">
      <c r="A243" s="99">
        <v>238</v>
      </c>
      <c r="B243" s="99">
        <v>236</v>
      </c>
      <c r="C243" s="99" t="s">
        <v>354</v>
      </c>
      <c r="D243" s="99">
        <v>2</v>
      </c>
      <c r="E243" s="100">
        <v>11700</v>
      </c>
      <c r="F243" s="41"/>
    </row>
    <row r="244" spans="1:6" x14ac:dyDescent="0.25">
      <c r="A244" s="99">
        <v>239</v>
      </c>
      <c r="B244" s="99">
        <v>237</v>
      </c>
      <c r="C244" s="99" t="s">
        <v>285</v>
      </c>
      <c r="D244" s="99">
        <v>2</v>
      </c>
      <c r="E244" s="100">
        <v>11623</v>
      </c>
      <c r="F244" s="41"/>
    </row>
    <row r="245" spans="1:6" x14ac:dyDescent="0.25">
      <c r="A245" s="99">
        <v>240</v>
      </c>
      <c r="B245" s="99">
        <v>238</v>
      </c>
      <c r="C245" s="99" t="s">
        <v>294</v>
      </c>
      <c r="D245" s="99">
        <v>1</v>
      </c>
      <c r="E245" s="100">
        <v>11468</v>
      </c>
      <c r="F245" s="41"/>
    </row>
    <row r="246" spans="1:6" x14ac:dyDescent="0.25">
      <c r="A246" s="99">
        <v>241</v>
      </c>
      <c r="B246" s="99">
        <v>239</v>
      </c>
      <c r="C246" s="99" t="s">
        <v>274</v>
      </c>
      <c r="D246" s="99">
        <v>9</v>
      </c>
      <c r="E246" s="100">
        <v>11400</v>
      </c>
      <c r="F246" s="41"/>
    </row>
    <row r="247" spans="1:6" x14ac:dyDescent="0.25">
      <c r="A247" s="99">
        <v>242</v>
      </c>
      <c r="B247" s="99">
        <v>240</v>
      </c>
      <c r="C247" s="99" t="s">
        <v>273</v>
      </c>
      <c r="D247" s="99">
        <v>5</v>
      </c>
      <c r="E247" s="100">
        <v>8880</v>
      </c>
      <c r="F247" s="41"/>
    </row>
    <row r="248" spans="1:6" x14ac:dyDescent="0.25">
      <c r="A248" s="99" t="s">
        <v>468</v>
      </c>
      <c r="B248" s="99" t="s">
        <v>465</v>
      </c>
      <c r="C248" s="99" t="s">
        <v>167</v>
      </c>
      <c r="D248" s="99">
        <v>1</v>
      </c>
      <c r="E248" s="100">
        <v>7613</v>
      </c>
      <c r="F248" s="41"/>
    </row>
    <row r="249" spans="1:6" x14ac:dyDescent="0.25">
      <c r="A249" s="99" t="s">
        <v>468</v>
      </c>
      <c r="B249" s="99" t="s">
        <v>465</v>
      </c>
      <c r="C249" s="99" t="s">
        <v>181</v>
      </c>
      <c r="D249" s="99">
        <v>3</v>
      </c>
      <c r="E249" s="100">
        <v>7613</v>
      </c>
      <c r="F249" s="41"/>
    </row>
    <row r="250" spans="1:6" x14ac:dyDescent="0.25">
      <c r="A250" s="99" t="s">
        <v>468</v>
      </c>
      <c r="B250" s="99" t="s">
        <v>465</v>
      </c>
      <c r="C250" s="99" t="s">
        <v>423</v>
      </c>
      <c r="D250" s="99">
        <v>1</v>
      </c>
      <c r="E250" s="100">
        <v>7613</v>
      </c>
      <c r="F250" s="41"/>
    </row>
    <row r="251" spans="1:6" x14ac:dyDescent="0.25">
      <c r="A251" s="99">
        <v>246</v>
      </c>
      <c r="B251" s="99">
        <v>244</v>
      </c>
      <c r="C251" s="99" t="s">
        <v>209</v>
      </c>
      <c r="D251" s="99">
        <v>3</v>
      </c>
      <c r="E251" s="100">
        <v>6690</v>
      </c>
      <c r="F251" s="41"/>
    </row>
    <row r="252" spans="1:6" x14ac:dyDescent="0.25">
      <c r="A252" s="99">
        <v>247</v>
      </c>
      <c r="B252" s="99">
        <v>245</v>
      </c>
      <c r="C252" s="99" t="s">
        <v>424</v>
      </c>
      <c r="D252" s="99">
        <v>1</v>
      </c>
      <c r="E252" s="100">
        <v>6270</v>
      </c>
      <c r="F252" s="41"/>
    </row>
    <row r="253" spans="1:6" x14ac:dyDescent="0.25">
      <c r="A253" s="43">
        <v>248</v>
      </c>
      <c r="B253" s="43">
        <v>246</v>
      </c>
      <c r="C253" s="43" t="s">
        <v>212</v>
      </c>
      <c r="D253" s="43">
        <v>3</v>
      </c>
      <c r="E253" s="44">
        <v>6000</v>
      </c>
      <c r="F253" s="41"/>
    </row>
    <row r="254" spans="1:6" x14ac:dyDescent="0.25">
      <c r="A254" s="43">
        <v>249</v>
      </c>
      <c r="B254" s="43">
        <v>247</v>
      </c>
      <c r="C254" s="43" t="s">
        <v>281</v>
      </c>
      <c r="D254" s="43">
        <v>5</v>
      </c>
      <c r="E254" s="44">
        <v>5820</v>
      </c>
      <c r="F254" s="41"/>
    </row>
    <row r="255" spans="1:6" x14ac:dyDescent="0.25">
      <c r="A255" s="43">
        <v>250</v>
      </c>
      <c r="B255" s="43">
        <v>250</v>
      </c>
      <c r="C255" s="43" t="s">
        <v>210</v>
      </c>
      <c r="D255" s="43">
        <v>14</v>
      </c>
      <c r="E255" s="44">
        <v>10919</v>
      </c>
      <c r="F255" s="41"/>
    </row>
    <row r="256" spans="1:6" x14ac:dyDescent="0.25">
      <c r="A256" s="43">
        <v>251</v>
      </c>
      <c r="B256" s="43">
        <v>251</v>
      </c>
      <c r="C256" s="43" t="s">
        <v>274</v>
      </c>
      <c r="D256" s="43">
        <v>12</v>
      </c>
      <c r="E256" s="44">
        <v>10696</v>
      </c>
      <c r="F256" s="41"/>
    </row>
    <row r="257" spans="1:6" x14ac:dyDescent="0.25">
      <c r="A257" s="43">
        <v>252</v>
      </c>
      <c r="B257" s="43">
        <v>252</v>
      </c>
      <c r="C257" s="43" t="s">
        <v>282</v>
      </c>
      <c r="D257" s="43">
        <v>4</v>
      </c>
      <c r="E257" s="44">
        <v>10387</v>
      </c>
      <c r="F257" s="41"/>
    </row>
    <row r="258" spans="1:6" x14ac:dyDescent="0.25">
      <c r="A258" s="43">
        <v>253</v>
      </c>
      <c r="B258" s="43">
        <v>253</v>
      </c>
      <c r="C258" s="43" t="s">
        <v>336</v>
      </c>
      <c r="D258" s="43">
        <v>1</v>
      </c>
      <c r="E258" s="44">
        <v>10260</v>
      </c>
      <c r="F258" s="41"/>
    </row>
    <row r="259" spans="1:6" x14ac:dyDescent="0.25">
      <c r="A259" s="43" t="s">
        <v>360</v>
      </c>
      <c r="B259" s="43" t="s">
        <v>360</v>
      </c>
      <c r="C259" s="43" t="s">
        <v>238</v>
      </c>
      <c r="D259" s="43">
        <v>3</v>
      </c>
      <c r="E259" s="44">
        <v>7245</v>
      </c>
      <c r="F259" s="41"/>
    </row>
    <row r="260" spans="1:6" x14ac:dyDescent="0.25">
      <c r="A260" s="43" t="s">
        <v>360</v>
      </c>
      <c r="B260" s="43" t="s">
        <v>360</v>
      </c>
      <c r="C260" s="43" t="s">
        <v>253</v>
      </c>
      <c r="D260" s="43">
        <v>1</v>
      </c>
      <c r="E260" s="44">
        <v>7245</v>
      </c>
      <c r="F260" s="41"/>
    </row>
    <row r="261" spans="1:6" x14ac:dyDescent="0.25">
      <c r="A261" s="43">
        <v>256</v>
      </c>
      <c r="B261" s="43">
        <v>256</v>
      </c>
      <c r="C261" s="43" t="s">
        <v>203</v>
      </c>
      <c r="D261" s="43">
        <v>4</v>
      </c>
      <c r="E261" s="44">
        <v>6980</v>
      </c>
      <c r="F261" s="41"/>
    </row>
    <row r="262" spans="1:6" x14ac:dyDescent="0.25">
      <c r="A262" s="43">
        <v>257</v>
      </c>
      <c r="B262" s="43">
        <v>257</v>
      </c>
      <c r="C262" s="43" t="s">
        <v>264</v>
      </c>
      <c r="D262" s="43">
        <v>3</v>
      </c>
      <c r="E262" s="44">
        <v>6720</v>
      </c>
      <c r="F262" s="41"/>
    </row>
    <row r="263" spans="1:6" x14ac:dyDescent="0.25">
      <c r="A263" s="43">
        <v>258</v>
      </c>
      <c r="B263" s="43">
        <v>258</v>
      </c>
      <c r="C263" s="43" t="s">
        <v>216</v>
      </c>
      <c r="D263" s="43">
        <v>7</v>
      </c>
      <c r="E263" s="44">
        <v>6370</v>
      </c>
    </row>
  </sheetData>
  <sortState ref="A3:F192">
    <sortCondition ref="C3:C19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07"/>
  <sheetViews>
    <sheetView topLeftCell="A7" workbookViewId="0">
      <pane xSplit="7575" topLeftCell="V1" activePane="topRight"/>
      <selection activeCell="E7" sqref="E7"/>
      <selection pane="topRight" activeCell="AB14" sqref="AB14"/>
    </sheetView>
  </sheetViews>
  <sheetFormatPr defaultRowHeight="15" x14ac:dyDescent="0.25"/>
  <cols>
    <col min="2" max="2" width="19.28515625" bestFit="1" customWidth="1"/>
    <col min="3" max="3" width="10.7109375" bestFit="1" customWidth="1"/>
    <col min="5" max="5" width="8.85546875" style="4"/>
    <col min="6" max="7" width="11.28515625" customWidth="1"/>
    <col min="8" max="8" width="13.85546875" customWidth="1"/>
    <col min="9" max="39" width="11.28515625" customWidth="1"/>
    <col min="40" max="45" width="11.28515625" style="4" customWidth="1"/>
    <col min="46" max="65" width="11.28515625" customWidth="1"/>
  </cols>
  <sheetData>
    <row r="1" spans="1:65" x14ac:dyDescent="0.25">
      <c r="B1" s="28" t="s">
        <v>293</v>
      </c>
    </row>
    <row r="2" spans="1:65" s="4" customFormat="1" x14ac:dyDescent="0.25"/>
    <row r="3" spans="1:65" x14ac:dyDescent="0.25">
      <c r="B3" t="s">
        <v>290</v>
      </c>
      <c r="C3" s="19">
        <v>42012</v>
      </c>
      <c r="F3" s="4" t="s">
        <v>307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34">
        <v>1</v>
      </c>
      <c r="V3" s="10">
        <v>0</v>
      </c>
      <c r="W3" s="10">
        <v>0</v>
      </c>
      <c r="X3" s="10">
        <v>0</v>
      </c>
      <c r="Y3" s="10">
        <v>1</v>
      </c>
      <c r="Z3" s="10">
        <v>0</v>
      </c>
      <c r="AA3" s="10">
        <v>0</v>
      </c>
      <c r="AB3" s="10">
        <v>0</v>
      </c>
      <c r="AC3" s="10">
        <v>0</v>
      </c>
      <c r="AD3" s="34">
        <v>0</v>
      </c>
      <c r="AE3" s="10">
        <v>1</v>
      </c>
      <c r="AF3" s="10">
        <v>0</v>
      </c>
      <c r="AG3" s="10">
        <v>0</v>
      </c>
      <c r="AH3" s="10">
        <v>0</v>
      </c>
      <c r="AI3" s="34">
        <v>0</v>
      </c>
      <c r="AJ3" s="10">
        <v>1</v>
      </c>
      <c r="AK3" s="10">
        <v>0</v>
      </c>
      <c r="AL3" s="34">
        <v>0</v>
      </c>
      <c r="AM3" s="10">
        <v>0</v>
      </c>
      <c r="AN3" s="10">
        <v>1</v>
      </c>
      <c r="AO3" s="10">
        <v>0</v>
      </c>
      <c r="AP3" s="10">
        <v>0</v>
      </c>
      <c r="AQ3" s="10">
        <v>0</v>
      </c>
      <c r="AR3" s="10">
        <v>0</v>
      </c>
      <c r="AS3" s="10">
        <v>0</v>
      </c>
      <c r="AT3" s="10">
        <v>0</v>
      </c>
      <c r="AU3" s="10">
        <v>0</v>
      </c>
      <c r="AV3" s="10">
        <v>0</v>
      </c>
      <c r="AW3" s="10">
        <v>0</v>
      </c>
      <c r="AX3" s="10">
        <v>0</v>
      </c>
      <c r="AY3" s="10">
        <v>0</v>
      </c>
      <c r="AZ3" s="10">
        <v>0</v>
      </c>
    </row>
    <row r="4" spans="1:65" x14ac:dyDescent="0.25">
      <c r="F4" t="s">
        <v>292</v>
      </c>
      <c r="G4" s="33" t="s">
        <v>425</v>
      </c>
      <c r="H4" s="33" t="s">
        <v>426</v>
      </c>
      <c r="I4" s="33" t="s">
        <v>427</v>
      </c>
      <c r="J4" s="33" t="s">
        <v>428</v>
      </c>
      <c r="K4" s="33" t="s">
        <v>429</v>
      </c>
      <c r="L4" s="33" t="s">
        <v>430</v>
      </c>
      <c r="M4" s="33" t="s">
        <v>344</v>
      </c>
      <c r="N4" s="33" t="s">
        <v>431</v>
      </c>
      <c r="O4" s="33" t="s">
        <v>432</v>
      </c>
      <c r="P4" s="33" t="s">
        <v>433</v>
      </c>
      <c r="Q4" s="33" t="s">
        <v>328</v>
      </c>
      <c r="R4" s="33" t="s">
        <v>434</v>
      </c>
      <c r="S4" s="33" t="s">
        <v>329</v>
      </c>
      <c r="T4" s="33" t="s">
        <v>330</v>
      </c>
      <c r="U4" s="33" t="s">
        <v>331</v>
      </c>
      <c r="V4" s="33" t="s">
        <v>332</v>
      </c>
      <c r="W4" s="33" t="s">
        <v>435</v>
      </c>
      <c r="X4" s="33" t="s">
        <v>436</v>
      </c>
      <c r="Y4" s="33" t="s">
        <v>437</v>
      </c>
      <c r="Z4" s="33" t="s">
        <v>438</v>
      </c>
      <c r="AA4" s="33" t="s">
        <v>439</v>
      </c>
      <c r="AB4" s="33" t="s">
        <v>440</v>
      </c>
      <c r="AC4" s="33" t="s">
        <v>441</v>
      </c>
      <c r="AD4" s="33" t="s">
        <v>442</v>
      </c>
      <c r="AE4" s="33" t="s">
        <v>443</v>
      </c>
      <c r="AF4" s="33" t="s">
        <v>444</v>
      </c>
      <c r="AG4" s="33" t="s">
        <v>445</v>
      </c>
      <c r="AH4" s="33" t="s">
        <v>446</v>
      </c>
      <c r="AI4" s="33" t="s">
        <v>447</v>
      </c>
      <c r="AJ4" s="33" t="s">
        <v>448</v>
      </c>
      <c r="AK4" s="33" t="s">
        <v>449</v>
      </c>
      <c r="AL4" s="33" t="s">
        <v>450</v>
      </c>
      <c r="AM4" s="33" t="s">
        <v>451</v>
      </c>
      <c r="AN4" s="33" t="s">
        <v>452</v>
      </c>
      <c r="AO4" s="33"/>
      <c r="AP4" s="33"/>
      <c r="AQ4" s="33"/>
      <c r="AR4" s="33"/>
      <c r="AS4" s="33"/>
      <c r="AT4" s="33"/>
      <c r="AU4" s="33"/>
      <c r="AV4" s="33"/>
      <c r="AW4" s="10"/>
      <c r="AX4" s="10"/>
      <c r="AY4" s="10"/>
      <c r="AZ4" s="10"/>
    </row>
    <row r="5" spans="1:65" x14ac:dyDescent="0.25">
      <c r="F5" t="s">
        <v>291</v>
      </c>
      <c r="G5">
        <v>0</v>
      </c>
      <c r="H5">
        <v>1</v>
      </c>
      <c r="I5">
        <v>2</v>
      </c>
      <c r="J5">
        <v>3</v>
      </c>
      <c r="K5">
        <v>4</v>
      </c>
      <c r="L5">
        <v>5</v>
      </c>
      <c r="M5">
        <v>6</v>
      </c>
      <c r="N5">
        <v>7</v>
      </c>
      <c r="O5">
        <v>8</v>
      </c>
      <c r="P5">
        <v>9</v>
      </c>
      <c r="Q5">
        <v>10</v>
      </c>
      <c r="R5">
        <v>11</v>
      </c>
      <c r="S5">
        <v>12</v>
      </c>
      <c r="T5">
        <v>13</v>
      </c>
      <c r="U5">
        <v>14</v>
      </c>
      <c r="V5">
        <v>15</v>
      </c>
      <c r="W5">
        <v>16</v>
      </c>
      <c r="X5">
        <v>17</v>
      </c>
      <c r="Y5">
        <v>18</v>
      </c>
      <c r="Z5">
        <v>19</v>
      </c>
      <c r="AA5">
        <v>20</v>
      </c>
      <c r="AB5">
        <v>21</v>
      </c>
      <c r="AC5">
        <v>22</v>
      </c>
      <c r="AD5">
        <v>23</v>
      </c>
      <c r="AE5">
        <v>24</v>
      </c>
      <c r="AF5">
        <v>25</v>
      </c>
      <c r="AG5">
        <v>26</v>
      </c>
      <c r="AH5">
        <v>27</v>
      </c>
      <c r="AI5">
        <v>28</v>
      </c>
      <c r="AJ5">
        <v>29</v>
      </c>
      <c r="AK5">
        <v>30</v>
      </c>
      <c r="AL5">
        <v>31</v>
      </c>
      <c r="AM5">
        <v>32</v>
      </c>
      <c r="AN5" s="4">
        <v>33</v>
      </c>
      <c r="AO5" s="4">
        <v>34</v>
      </c>
      <c r="AP5" s="4">
        <v>35</v>
      </c>
      <c r="AQ5" s="4">
        <v>36</v>
      </c>
      <c r="AR5" s="4">
        <v>37</v>
      </c>
      <c r="AS5" s="4">
        <v>38</v>
      </c>
      <c r="AT5" s="4">
        <v>39</v>
      </c>
      <c r="AU5" s="4">
        <v>40</v>
      </c>
      <c r="AV5" s="4">
        <v>41</v>
      </c>
      <c r="AW5" s="4">
        <v>42</v>
      </c>
      <c r="AX5" s="4">
        <v>43</v>
      </c>
      <c r="AY5" s="4">
        <v>44</v>
      </c>
      <c r="AZ5" s="4">
        <v>45</v>
      </c>
    </row>
    <row r="6" spans="1:65" x14ac:dyDescent="0.25">
      <c r="A6" t="s">
        <v>191</v>
      </c>
      <c r="B6" s="10" t="s">
        <v>0</v>
      </c>
      <c r="C6" s="2" t="s">
        <v>189</v>
      </c>
      <c r="D6" s="2" t="s">
        <v>190</v>
      </c>
      <c r="E6" s="19" t="s">
        <v>326</v>
      </c>
      <c r="F6" s="19" t="s">
        <v>314</v>
      </c>
      <c r="G6" s="2">
        <f>C3</f>
        <v>42012</v>
      </c>
      <c r="H6" s="2">
        <f>G6+7</f>
        <v>42019</v>
      </c>
      <c r="I6" s="2">
        <f t="shared" ref="I6:AM6" si="0">H6+7</f>
        <v>42026</v>
      </c>
      <c r="J6" s="2">
        <f t="shared" si="0"/>
        <v>42033</v>
      </c>
      <c r="K6" s="2">
        <f t="shared" si="0"/>
        <v>42040</v>
      </c>
      <c r="L6" s="2">
        <f t="shared" si="0"/>
        <v>42047</v>
      </c>
      <c r="M6" s="2">
        <f t="shared" si="0"/>
        <v>42054</v>
      </c>
      <c r="N6" s="2">
        <f t="shared" si="0"/>
        <v>42061</v>
      </c>
      <c r="O6" s="2">
        <f t="shared" si="0"/>
        <v>42068</v>
      </c>
      <c r="P6" s="92">
        <f>O6</f>
        <v>42068</v>
      </c>
      <c r="Q6" s="2">
        <f t="shared" si="0"/>
        <v>42075</v>
      </c>
      <c r="R6" s="2">
        <f t="shared" si="0"/>
        <v>42082</v>
      </c>
      <c r="S6" s="2">
        <f t="shared" si="0"/>
        <v>42089</v>
      </c>
      <c r="T6" s="2">
        <f t="shared" si="0"/>
        <v>42096</v>
      </c>
      <c r="U6" s="2">
        <f t="shared" si="0"/>
        <v>42103</v>
      </c>
      <c r="V6" s="2">
        <f t="shared" si="0"/>
        <v>42110</v>
      </c>
      <c r="W6" s="2">
        <f t="shared" si="0"/>
        <v>42117</v>
      </c>
      <c r="X6" s="2">
        <f t="shared" si="0"/>
        <v>42124</v>
      </c>
      <c r="Y6" s="2">
        <f t="shared" si="0"/>
        <v>42131</v>
      </c>
      <c r="Z6" s="2">
        <f t="shared" si="0"/>
        <v>42138</v>
      </c>
      <c r="AA6" s="2">
        <f t="shared" si="0"/>
        <v>42145</v>
      </c>
      <c r="AB6" s="2">
        <f t="shared" si="0"/>
        <v>42152</v>
      </c>
      <c r="AC6" s="2">
        <f t="shared" si="0"/>
        <v>42159</v>
      </c>
      <c r="AD6" s="2">
        <f t="shared" si="0"/>
        <v>42166</v>
      </c>
      <c r="AE6" s="2">
        <f t="shared" si="0"/>
        <v>42173</v>
      </c>
      <c r="AF6" s="2">
        <f t="shared" si="0"/>
        <v>42180</v>
      </c>
      <c r="AG6" s="2">
        <f t="shared" si="0"/>
        <v>42187</v>
      </c>
      <c r="AH6" s="2">
        <f t="shared" si="0"/>
        <v>42194</v>
      </c>
      <c r="AI6" s="2">
        <f t="shared" si="0"/>
        <v>42201</v>
      </c>
      <c r="AJ6" s="2">
        <f>AI6</f>
        <v>42201</v>
      </c>
      <c r="AK6" s="92">
        <f t="shared" si="0"/>
        <v>42208</v>
      </c>
      <c r="AL6" s="2">
        <f t="shared" si="0"/>
        <v>42215</v>
      </c>
      <c r="AM6" s="2">
        <f t="shared" si="0"/>
        <v>42222</v>
      </c>
      <c r="AN6" s="2">
        <f>AM6</f>
        <v>42222</v>
      </c>
      <c r="AO6" s="2">
        <f t="shared" ref="AO6" si="1">AN6+7</f>
        <v>42229</v>
      </c>
      <c r="AP6" s="2">
        <f t="shared" ref="AP6" si="2">AO6+7</f>
        <v>42236</v>
      </c>
      <c r="AQ6" s="2">
        <f t="shared" ref="AQ6" si="3">AP6+7</f>
        <v>42243</v>
      </c>
      <c r="AR6" s="2">
        <f t="shared" ref="AR6" si="4">AQ6+7</f>
        <v>42250</v>
      </c>
      <c r="AS6" s="2">
        <f t="shared" ref="AS6" si="5">AR6+7</f>
        <v>42257</v>
      </c>
      <c r="AT6" s="2">
        <f t="shared" ref="AT6" si="6">AS6+7</f>
        <v>42264</v>
      </c>
      <c r="AU6" s="2">
        <f t="shared" ref="AU6" si="7">AT6+7</f>
        <v>42271</v>
      </c>
      <c r="AV6" s="2">
        <f t="shared" ref="AV6" si="8">AU6+7</f>
        <v>42278</v>
      </c>
      <c r="AW6" s="2">
        <f t="shared" ref="AW6" si="9">AV6+7</f>
        <v>42285</v>
      </c>
      <c r="AX6" s="2">
        <f t="shared" ref="AX6" si="10">AW6+7</f>
        <v>42292</v>
      </c>
      <c r="AY6" s="2">
        <f t="shared" ref="AY6" si="11">AX6+7</f>
        <v>42299</v>
      </c>
      <c r="AZ6" s="2">
        <f t="shared" ref="AZ6" si="12">AY6+7</f>
        <v>42306</v>
      </c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spans="1:65" x14ac:dyDescent="0.25">
      <c r="A7" s="4">
        <v>0</v>
      </c>
      <c r="B7" s="4" t="s">
        <v>306</v>
      </c>
      <c r="C7" s="1">
        <v>0</v>
      </c>
      <c r="D7">
        <f>IF(ISNA(VLOOKUP(B7,PGATour!$C$3:$E$288,3,FALSE)),0,VLOOKUP(B7,PGATour!$C$3:$E$288,3,FALSE))</f>
        <v>0</v>
      </c>
      <c r="E7" s="4">
        <f>-1+1</f>
        <v>0</v>
      </c>
      <c r="F7" s="1">
        <f>IF(COLUMN()&lt;&gt;6,"Paste as VALUES!",$D7-$C7-$E7)</f>
        <v>0</v>
      </c>
      <c r="G7" s="1">
        <v>0</v>
      </c>
      <c r="H7" s="91">
        <v>0</v>
      </c>
      <c r="I7" s="91">
        <v>0</v>
      </c>
      <c r="J7" s="91">
        <v>0</v>
      </c>
      <c r="K7" s="91">
        <v>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91">
        <v>0</v>
      </c>
      <c r="S7" s="91">
        <v>0</v>
      </c>
      <c r="T7" s="91">
        <v>0</v>
      </c>
      <c r="U7" s="91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8" spans="1:65" x14ac:dyDescent="0.25">
      <c r="A8">
        <v>1</v>
      </c>
      <c r="B8" s="86" t="s">
        <v>11</v>
      </c>
      <c r="C8" s="91">
        <v>4958196</v>
      </c>
      <c r="D8">
        <f>IF(ISNA(VLOOKUP(B8,PGATour!$C$3:$E$288,3,FALSE)),0,VLOOKUP(B8,PGATour!$C$3:$E$288,3,FALSE))</f>
        <v>5704238</v>
      </c>
      <c r="E8" s="66">
        <f t="shared" ref="E8:E71" si="13">-1+1</f>
        <v>0</v>
      </c>
      <c r="F8" s="1">
        <f t="shared" ref="F8:F71" si="14">IF(COLUMN()&lt;&gt;6,"Paste as VALUES!",$D8-$C8-$E8)</f>
        <v>746042</v>
      </c>
      <c r="G8" s="1">
        <v>0</v>
      </c>
      <c r="H8" s="91">
        <v>0</v>
      </c>
      <c r="I8" s="91">
        <v>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91">
        <v>0</v>
      </c>
      <c r="U8" s="91">
        <v>0</v>
      </c>
      <c r="V8">
        <v>129800</v>
      </c>
      <c r="W8">
        <v>129800</v>
      </c>
      <c r="X8">
        <v>215623</v>
      </c>
      <c r="Y8">
        <v>215623</v>
      </c>
      <c r="Z8">
        <v>215623</v>
      </c>
      <c r="AA8">
        <v>700957</v>
      </c>
      <c r="AB8">
        <v>746042</v>
      </c>
    </row>
    <row r="9" spans="1:65" x14ac:dyDescent="0.25">
      <c r="A9" s="4">
        <v>2</v>
      </c>
      <c r="B9" s="86" t="s">
        <v>5</v>
      </c>
      <c r="C9" s="91">
        <v>3509349</v>
      </c>
      <c r="D9">
        <f>IF(ISNA(VLOOKUP(B9,PGATour!$C$3:$E$288,3,FALSE)),0,VLOOKUP(B9,PGATour!$C$3:$E$288,3,FALSE))</f>
        <v>4102257</v>
      </c>
      <c r="E9" s="66">
        <f t="shared" si="13"/>
        <v>0</v>
      </c>
      <c r="F9" s="1">
        <f t="shared" si="14"/>
        <v>592908</v>
      </c>
      <c r="G9" s="1">
        <v>0</v>
      </c>
      <c r="H9" s="91">
        <v>0</v>
      </c>
      <c r="I9" s="91">
        <v>0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  <c r="T9" s="91">
        <v>0</v>
      </c>
      <c r="U9" s="91">
        <v>0</v>
      </c>
      <c r="V9" s="91">
        <v>0</v>
      </c>
      <c r="W9">
        <v>0</v>
      </c>
      <c r="X9">
        <v>49385</v>
      </c>
      <c r="Y9">
        <v>49385</v>
      </c>
      <c r="Z9">
        <v>49385</v>
      </c>
      <c r="AA9">
        <v>62775</v>
      </c>
      <c r="AB9">
        <v>592908</v>
      </c>
    </row>
    <row r="10" spans="1:65" x14ac:dyDescent="0.25">
      <c r="A10" s="4">
        <v>3</v>
      </c>
      <c r="B10" s="77" t="s">
        <v>47</v>
      </c>
      <c r="C10" s="91">
        <v>794533</v>
      </c>
      <c r="D10">
        <f>IF(ISNA(VLOOKUP(B10,PGATour!$C$3:$E$288,3,FALSE)),0,VLOOKUP(B10,PGATour!$C$3:$E$288,3,FALSE))</f>
        <v>3912533</v>
      </c>
      <c r="E10" s="66">
        <f t="shared" si="13"/>
        <v>0</v>
      </c>
      <c r="F10" s="1">
        <f t="shared" si="14"/>
        <v>3118000</v>
      </c>
      <c r="G10" s="1">
        <v>0</v>
      </c>
      <c r="H10" s="91">
        <v>0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  <c r="R10" s="91">
        <v>0</v>
      </c>
      <c r="S10" s="91">
        <v>0</v>
      </c>
      <c r="T10" s="91">
        <v>0</v>
      </c>
      <c r="U10" s="91">
        <v>0</v>
      </c>
      <c r="V10">
        <v>0</v>
      </c>
      <c r="W10">
        <v>0</v>
      </c>
      <c r="X10">
        <v>1570000</v>
      </c>
      <c r="Y10">
        <v>1840000</v>
      </c>
      <c r="Z10">
        <v>3118000</v>
      </c>
      <c r="AA10">
        <v>3118000</v>
      </c>
      <c r="AB10">
        <v>3118000</v>
      </c>
    </row>
    <row r="11" spans="1:65" x14ac:dyDescent="0.25">
      <c r="A11" s="4">
        <v>4</v>
      </c>
      <c r="B11" s="86" t="s">
        <v>58</v>
      </c>
      <c r="C11" s="91">
        <v>2720950</v>
      </c>
      <c r="D11">
        <f>IF(ISNA(VLOOKUP(B11,PGATour!$C$3:$E$288,3,FALSE)),0,VLOOKUP(B11,PGATour!$C$3:$E$288,3,FALSE))</f>
        <v>2838174</v>
      </c>
      <c r="E11" s="66">
        <f t="shared" si="13"/>
        <v>0</v>
      </c>
      <c r="F11" s="1">
        <f t="shared" si="14"/>
        <v>117224</v>
      </c>
      <c r="G11" s="1">
        <v>0</v>
      </c>
      <c r="H11" s="91">
        <v>0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0</v>
      </c>
      <c r="T11" s="91">
        <v>0</v>
      </c>
      <c r="U11" s="91">
        <v>0</v>
      </c>
      <c r="V11">
        <v>0</v>
      </c>
      <c r="W11">
        <v>0</v>
      </c>
      <c r="X11">
        <v>85824</v>
      </c>
      <c r="Y11">
        <v>117224</v>
      </c>
      <c r="Z11">
        <v>117224</v>
      </c>
      <c r="AA11">
        <v>117224</v>
      </c>
      <c r="AB11">
        <v>117224</v>
      </c>
    </row>
    <row r="12" spans="1:65" x14ac:dyDescent="0.25">
      <c r="A12" s="4">
        <v>5</v>
      </c>
      <c r="B12" s="86" t="s">
        <v>3</v>
      </c>
      <c r="C12" s="91">
        <v>2991117</v>
      </c>
      <c r="D12">
        <f>IF(ISNA(VLOOKUP(B12,PGATour!$C$3:$E$288,3,FALSE)),0,VLOOKUP(B12,PGATour!$C$3:$E$288,3,FALSE))</f>
        <v>3332710</v>
      </c>
      <c r="E12" s="66">
        <f t="shared" si="13"/>
        <v>0</v>
      </c>
      <c r="F12" s="1">
        <f t="shared" si="14"/>
        <v>341593</v>
      </c>
      <c r="G12" s="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0</v>
      </c>
      <c r="S12" s="91">
        <v>0</v>
      </c>
      <c r="T12" s="91">
        <v>0</v>
      </c>
      <c r="U12" s="91">
        <v>0</v>
      </c>
      <c r="V12">
        <v>0</v>
      </c>
      <c r="W12">
        <v>22770</v>
      </c>
      <c r="X12">
        <v>108593</v>
      </c>
      <c r="Y12">
        <v>128593</v>
      </c>
      <c r="Z12">
        <v>128593</v>
      </c>
      <c r="AA12">
        <v>128593</v>
      </c>
      <c r="AB12">
        <v>341593</v>
      </c>
    </row>
    <row r="13" spans="1:65" x14ac:dyDescent="0.25">
      <c r="A13" s="4">
        <v>6</v>
      </c>
      <c r="B13" s="86" t="s">
        <v>239</v>
      </c>
      <c r="C13" s="91">
        <v>482661</v>
      </c>
      <c r="D13">
        <f>IF(ISNA(VLOOKUP(B13,PGATour!$C$3:$E$288,3,FALSE)),0,VLOOKUP(B13,PGATour!$C$3:$E$288,3,FALSE))</f>
        <v>2086861</v>
      </c>
      <c r="E13" s="66">
        <f t="shared" si="13"/>
        <v>0</v>
      </c>
      <c r="F13" s="1">
        <f t="shared" si="14"/>
        <v>1604200</v>
      </c>
      <c r="G13" s="1">
        <v>0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  <c r="T13" s="91">
        <v>0</v>
      </c>
      <c r="U13" s="91">
        <v>0</v>
      </c>
      <c r="V13">
        <v>1062000</v>
      </c>
      <c r="W13">
        <v>1062000</v>
      </c>
      <c r="X13">
        <v>1582000</v>
      </c>
      <c r="Y13">
        <v>1604200</v>
      </c>
      <c r="Z13">
        <v>1604200</v>
      </c>
      <c r="AA13">
        <v>1604200</v>
      </c>
      <c r="AB13">
        <v>1604200</v>
      </c>
    </row>
    <row r="14" spans="1:65" x14ac:dyDescent="0.25">
      <c r="A14" s="4">
        <v>7</v>
      </c>
      <c r="B14" s="86" t="s">
        <v>81</v>
      </c>
      <c r="C14" s="91">
        <v>2344556</v>
      </c>
      <c r="D14">
        <f>IF(ISNA(VLOOKUP(B14,PGATour!$C$3:$E$288,3,FALSE)),0,VLOOKUP(B14,PGATour!$C$3:$E$288,3,FALSE))</f>
        <v>2558311</v>
      </c>
      <c r="E14" s="66">
        <f t="shared" si="13"/>
        <v>0</v>
      </c>
      <c r="F14" s="1">
        <f t="shared" si="14"/>
        <v>213755</v>
      </c>
      <c r="G14" s="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0</v>
      </c>
      <c r="U14" s="91">
        <v>0</v>
      </c>
      <c r="V14">
        <v>0</v>
      </c>
      <c r="W14">
        <v>0</v>
      </c>
      <c r="X14">
        <v>85823</v>
      </c>
      <c r="Y14">
        <v>166823</v>
      </c>
      <c r="Z14">
        <v>182230</v>
      </c>
      <c r="AA14">
        <v>213755</v>
      </c>
      <c r="AB14">
        <v>213755</v>
      </c>
    </row>
    <row r="15" spans="1:65" x14ac:dyDescent="0.25">
      <c r="A15" s="4">
        <v>8</v>
      </c>
      <c r="B15" s="86" t="s">
        <v>20</v>
      </c>
      <c r="C15" s="91">
        <v>1144131</v>
      </c>
      <c r="D15">
        <f>IF(ISNA(VLOOKUP(B15,PGATour!$C$3:$E$288,3,FALSE)),0,VLOOKUP(B15,PGATour!$C$3:$E$288,3,FALSE))</f>
        <v>2087631</v>
      </c>
      <c r="E15" s="66">
        <f t="shared" si="13"/>
        <v>0</v>
      </c>
      <c r="F15" s="1">
        <f t="shared" si="14"/>
        <v>943500</v>
      </c>
      <c r="G15" s="1">
        <v>0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0</v>
      </c>
      <c r="V15">
        <v>0</v>
      </c>
      <c r="W15">
        <v>0</v>
      </c>
      <c r="X15">
        <v>63500</v>
      </c>
      <c r="Y15">
        <v>943500</v>
      </c>
      <c r="Z15">
        <v>943500</v>
      </c>
      <c r="AA15">
        <v>943500</v>
      </c>
      <c r="AB15">
        <v>943500</v>
      </c>
    </row>
    <row r="16" spans="1:65" x14ac:dyDescent="0.25">
      <c r="A16" s="4">
        <v>9</v>
      </c>
      <c r="B16" s="86" t="s">
        <v>194</v>
      </c>
      <c r="C16" s="91">
        <v>2047528</v>
      </c>
      <c r="D16">
        <f>IF(ISNA(VLOOKUP(B16,PGATour!$C$3:$E$288,3,FALSE)),0,VLOOKUP(B16,PGATour!$C$3:$E$288,3,FALSE))</f>
        <v>2400512</v>
      </c>
      <c r="E16" s="66">
        <f t="shared" si="13"/>
        <v>0</v>
      </c>
      <c r="F16" s="1">
        <f t="shared" si="14"/>
        <v>352984</v>
      </c>
      <c r="G16" s="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>
        <v>0</v>
      </c>
      <c r="W16">
        <v>303600</v>
      </c>
      <c r="X16">
        <v>352984</v>
      </c>
      <c r="Y16">
        <v>352984</v>
      </c>
      <c r="Z16">
        <v>352984</v>
      </c>
      <c r="AA16">
        <v>352984</v>
      </c>
      <c r="AB16">
        <v>352984</v>
      </c>
    </row>
    <row r="17" spans="1:28" x14ac:dyDescent="0.25">
      <c r="A17" s="4">
        <v>10</v>
      </c>
      <c r="B17" s="77" t="s">
        <v>28</v>
      </c>
      <c r="C17" s="91">
        <v>1125334</v>
      </c>
      <c r="D17">
        <f>IF(ISNA(VLOOKUP(B17,PGATour!$C$3:$E$288,3,FALSE)),0,VLOOKUP(B17,PGATour!$C$3:$E$288,3,FALSE))</f>
        <v>1452524</v>
      </c>
      <c r="E17" s="66">
        <f t="shared" si="13"/>
        <v>0</v>
      </c>
      <c r="F17" s="1">
        <f t="shared" si="14"/>
        <v>327190</v>
      </c>
      <c r="G17" s="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0</v>
      </c>
      <c r="S17" s="91">
        <v>0</v>
      </c>
      <c r="T17" s="91">
        <v>0</v>
      </c>
      <c r="U17" s="91">
        <v>0</v>
      </c>
      <c r="V17">
        <v>236000</v>
      </c>
      <c r="W17">
        <v>236000</v>
      </c>
      <c r="X17">
        <v>299500</v>
      </c>
      <c r="Y17">
        <v>299500</v>
      </c>
      <c r="Z17">
        <v>299500</v>
      </c>
      <c r="AA17">
        <v>299500</v>
      </c>
      <c r="AB17">
        <v>327190</v>
      </c>
    </row>
    <row r="18" spans="1:28" x14ac:dyDescent="0.25">
      <c r="A18" s="4">
        <v>11</v>
      </c>
      <c r="B18" s="86" t="s">
        <v>7</v>
      </c>
      <c r="C18" s="91">
        <v>789985</v>
      </c>
      <c r="D18">
        <f>IF(ISNA(VLOOKUP(B18,PGATour!$C$3:$E$288,3,FALSE)),0,VLOOKUP(B18,PGATour!$C$3:$E$288,3,FALSE))</f>
        <v>2245227</v>
      </c>
      <c r="E18" s="66">
        <f t="shared" si="13"/>
        <v>0</v>
      </c>
      <c r="F18" s="1">
        <f t="shared" si="14"/>
        <v>1455242</v>
      </c>
      <c r="G18" s="1">
        <v>0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  <c r="T18" s="91">
        <v>0</v>
      </c>
      <c r="U18" s="91">
        <v>0</v>
      </c>
      <c r="V18">
        <v>11918</v>
      </c>
      <c r="W18">
        <v>11918</v>
      </c>
      <c r="X18">
        <v>97742</v>
      </c>
      <c r="Y18">
        <v>285242</v>
      </c>
      <c r="Z18">
        <v>285242</v>
      </c>
      <c r="AA18">
        <v>1455242</v>
      </c>
      <c r="AB18">
        <v>1455242</v>
      </c>
    </row>
    <row r="19" spans="1:28" x14ac:dyDescent="0.25">
      <c r="A19" s="4">
        <v>12</v>
      </c>
      <c r="B19" s="86" t="s">
        <v>82</v>
      </c>
      <c r="C19" s="91">
        <v>808848</v>
      </c>
      <c r="D19">
        <f>IF(ISNA(VLOOKUP(B19,PGATour!$C$3:$E$288,3,FALSE)),0,VLOOKUP(B19,PGATour!$C$3:$E$288,3,FALSE))</f>
        <v>2758848</v>
      </c>
      <c r="E19" s="66">
        <f t="shared" si="13"/>
        <v>0</v>
      </c>
      <c r="F19" s="1">
        <f t="shared" si="14"/>
        <v>1950000</v>
      </c>
      <c r="G19" s="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91">
        <v>0</v>
      </c>
      <c r="S19" s="91">
        <v>0</v>
      </c>
      <c r="T19" s="91">
        <v>0</v>
      </c>
      <c r="U19" s="91">
        <v>0</v>
      </c>
      <c r="V19">
        <v>0</v>
      </c>
      <c r="W19">
        <v>0</v>
      </c>
      <c r="X19">
        <v>150000</v>
      </c>
      <c r="Y19">
        <v>1950000</v>
      </c>
      <c r="Z19">
        <v>1950000</v>
      </c>
      <c r="AA19">
        <v>1950000</v>
      </c>
      <c r="AB19">
        <v>1950000</v>
      </c>
    </row>
    <row r="20" spans="1:28" x14ac:dyDescent="0.25">
      <c r="A20" s="4">
        <v>13</v>
      </c>
      <c r="B20" s="86" t="s">
        <v>25</v>
      </c>
      <c r="C20" s="91">
        <v>721696</v>
      </c>
      <c r="D20">
        <f>IF(ISNA(VLOOKUP(B20,PGATour!$C$3:$E$288,3,FALSE)),0,VLOOKUP(B20,PGATour!$C$3:$E$288,3,FALSE))</f>
        <v>1026082</v>
      </c>
      <c r="E20" s="66">
        <f t="shared" si="13"/>
        <v>0</v>
      </c>
      <c r="F20" s="1">
        <f t="shared" si="14"/>
        <v>304386</v>
      </c>
      <c r="G20" s="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91">
        <v>0</v>
      </c>
      <c r="T20" s="91">
        <v>0</v>
      </c>
      <c r="U20" s="91">
        <v>0</v>
      </c>
      <c r="V20">
        <v>14071</v>
      </c>
      <c r="W20">
        <v>31062</v>
      </c>
      <c r="X20">
        <v>116886</v>
      </c>
      <c r="Y20">
        <v>304386</v>
      </c>
      <c r="Z20">
        <v>304386</v>
      </c>
      <c r="AA20">
        <v>304386</v>
      </c>
      <c r="AB20">
        <v>304386</v>
      </c>
    </row>
    <row r="21" spans="1:28" x14ac:dyDescent="0.25">
      <c r="A21" s="4">
        <v>14</v>
      </c>
      <c r="B21" s="86" t="s">
        <v>236</v>
      </c>
      <c r="C21" s="91">
        <v>2942520</v>
      </c>
      <c r="D21">
        <f>IF(ISNA(VLOOKUP(B21,PGATour!$C$3:$E$288,3,FALSE)),0,VLOOKUP(B21,PGATour!$C$3:$E$288,3,FALSE))</f>
        <v>3116200</v>
      </c>
      <c r="E21" s="66">
        <f t="shared" si="13"/>
        <v>0</v>
      </c>
      <c r="F21" s="1">
        <f t="shared" si="14"/>
        <v>173680</v>
      </c>
      <c r="G21" s="1">
        <v>0</v>
      </c>
      <c r="H21" s="91">
        <v>0</v>
      </c>
      <c r="I21" s="91">
        <v>0</v>
      </c>
      <c r="J21" s="91">
        <v>0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>
        <v>0</v>
      </c>
      <c r="W21">
        <v>0</v>
      </c>
      <c r="X21">
        <v>150000</v>
      </c>
      <c r="Y21">
        <v>173680</v>
      </c>
      <c r="Z21">
        <v>173680</v>
      </c>
      <c r="AA21">
        <v>173680</v>
      </c>
      <c r="AB21">
        <v>173680</v>
      </c>
    </row>
    <row r="22" spans="1:28" x14ac:dyDescent="0.25">
      <c r="A22" s="4">
        <v>15</v>
      </c>
      <c r="B22" s="86" t="s">
        <v>1</v>
      </c>
      <c r="C22" s="91">
        <v>2171580</v>
      </c>
      <c r="D22">
        <f>IF(ISNA(VLOOKUP(B22,PGATour!$C$3:$E$288,3,FALSE)),0,VLOOKUP(B22,PGATour!$C$3:$E$288,3,FALSE))</f>
        <v>2238981</v>
      </c>
      <c r="E22" s="66">
        <f t="shared" si="13"/>
        <v>0</v>
      </c>
      <c r="F22" s="1">
        <f t="shared" si="14"/>
        <v>67401</v>
      </c>
      <c r="G22" s="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>
        <v>0</v>
      </c>
      <c r="W22">
        <v>0</v>
      </c>
      <c r="X22">
        <v>49384</v>
      </c>
      <c r="Y22">
        <v>49384</v>
      </c>
      <c r="Z22">
        <v>67401</v>
      </c>
      <c r="AA22">
        <v>67401</v>
      </c>
      <c r="AB22">
        <v>67401</v>
      </c>
    </row>
    <row r="23" spans="1:28" x14ac:dyDescent="0.25">
      <c r="A23" s="4">
        <v>16</v>
      </c>
      <c r="B23" s="86" t="s">
        <v>37</v>
      </c>
      <c r="C23" s="91">
        <v>2156046</v>
      </c>
      <c r="D23">
        <f>IF(ISNA(VLOOKUP(B23,PGATour!$C$3:$E$288,3,FALSE)),0,VLOOKUP(B23,PGATour!$C$3:$E$288,3,FALSE))</f>
        <v>2508524</v>
      </c>
      <c r="E23" s="66">
        <f t="shared" si="13"/>
        <v>0</v>
      </c>
      <c r="F23" s="1">
        <f t="shared" si="14"/>
        <v>352478</v>
      </c>
      <c r="G23" s="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>
        <v>0</v>
      </c>
      <c r="W23">
        <v>0</v>
      </c>
      <c r="X23">
        <v>150000</v>
      </c>
      <c r="Y23">
        <v>280857</v>
      </c>
      <c r="Z23">
        <v>352478</v>
      </c>
      <c r="AA23">
        <v>352478</v>
      </c>
      <c r="AB23">
        <v>352478</v>
      </c>
    </row>
    <row r="24" spans="1:28" x14ac:dyDescent="0.25">
      <c r="A24" s="4">
        <v>17</v>
      </c>
      <c r="B24" s="77" t="s">
        <v>34</v>
      </c>
      <c r="C24" s="91">
        <v>1010000</v>
      </c>
      <c r="D24">
        <f>IF(ISNA(VLOOKUP(B24,PGATour!$C$3:$E$288,3,FALSE)),0,VLOOKUP(B24,PGATour!$C$3:$E$288,3,FALSE))</f>
        <v>2337824</v>
      </c>
      <c r="E24" s="66">
        <f t="shared" si="13"/>
        <v>0</v>
      </c>
      <c r="F24" s="1">
        <f t="shared" si="14"/>
        <v>1327824</v>
      </c>
      <c r="G24" s="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>
        <v>0</v>
      </c>
      <c r="W24">
        <v>1242000</v>
      </c>
      <c r="X24">
        <v>1327824</v>
      </c>
      <c r="Y24">
        <v>1327824</v>
      </c>
      <c r="Z24">
        <v>1327824</v>
      </c>
      <c r="AA24">
        <v>1327824</v>
      </c>
      <c r="AB24">
        <v>1327824</v>
      </c>
    </row>
    <row r="25" spans="1:28" x14ac:dyDescent="0.25">
      <c r="A25" s="4">
        <v>18</v>
      </c>
      <c r="B25" s="86" t="s">
        <v>66</v>
      </c>
      <c r="C25" s="91">
        <v>303670</v>
      </c>
      <c r="D25">
        <f>IF(ISNA(VLOOKUP(B25,PGATour!$C$3:$E$288,3,FALSE)),0,VLOOKUP(B25,PGATour!$C$3:$E$288,3,FALSE))</f>
        <v>389370</v>
      </c>
      <c r="E25" s="66">
        <f t="shared" si="13"/>
        <v>0</v>
      </c>
      <c r="F25" s="1">
        <f t="shared" si="14"/>
        <v>85700</v>
      </c>
      <c r="G25" s="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>
        <v>0</v>
      </c>
      <c r="W25">
        <v>0</v>
      </c>
      <c r="X25">
        <v>63500</v>
      </c>
      <c r="Y25">
        <v>85700</v>
      </c>
      <c r="Z25">
        <v>85700</v>
      </c>
      <c r="AA25">
        <v>85700</v>
      </c>
      <c r="AB25">
        <v>85700</v>
      </c>
    </row>
    <row r="26" spans="1:28" x14ac:dyDescent="0.25">
      <c r="A26" s="4">
        <v>19</v>
      </c>
      <c r="B26" s="88" t="s">
        <v>60</v>
      </c>
      <c r="C26" s="91">
        <v>542098</v>
      </c>
      <c r="D26">
        <f>IF(ISNA(VLOOKUP(B26,PGATour!$C$3:$E$288,3,FALSE)),0,VLOOKUP(B26,PGATour!$C$3:$E$288,3,FALSE))</f>
        <v>692683</v>
      </c>
      <c r="E26" s="66">
        <f t="shared" si="13"/>
        <v>0</v>
      </c>
      <c r="F26" s="1">
        <f t="shared" si="14"/>
        <v>150585</v>
      </c>
      <c r="G26" s="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>
        <v>0</v>
      </c>
      <c r="W26">
        <v>0</v>
      </c>
      <c r="X26">
        <v>49385</v>
      </c>
      <c r="Y26">
        <v>93385</v>
      </c>
      <c r="Z26">
        <v>93385</v>
      </c>
      <c r="AA26">
        <v>150585</v>
      </c>
      <c r="AB26">
        <v>150585</v>
      </c>
    </row>
    <row r="27" spans="1:28" x14ac:dyDescent="0.25">
      <c r="A27" s="4">
        <v>20</v>
      </c>
      <c r="B27" s="86" t="s">
        <v>41</v>
      </c>
      <c r="C27" s="91">
        <v>1458022</v>
      </c>
      <c r="D27">
        <f>IF(ISNA(VLOOKUP(B27,PGATour!$C$3:$E$288,3,FALSE)),0,VLOOKUP(B27,PGATour!$C$3:$E$288,3,FALSE))</f>
        <v>2003897</v>
      </c>
      <c r="E27" s="66">
        <f t="shared" si="13"/>
        <v>0</v>
      </c>
      <c r="F27" s="1">
        <f t="shared" si="14"/>
        <v>545875</v>
      </c>
      <c r="G27" s="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>
        <v>0</v>
      </c>
      <c r="W27">
        <v>0</v>
      </c>
      <c r="X27">
        <v>63500</v>
      </c>
      <c r="Y27">
        <v>411000</v>
      </c>
      <c r="Z27">
        <v>411000</v>
      </c>
      <c r="AA27">
        <v>545875</v>
      </c>
      <c r="AB27">
        <v>545875</v>
      </c>
    </row>
    <row r="28" spans="1:28" x14ac:dyDescent="0.25">
      <c r="A28" s="4">
        <v>21</v>
      </c>
      <c r="B28" s="86" t="s">
        <v>43</v>
      </c>
      <c r="C28" s="91">
        <v>1621386</v>
      </c>
      <c r="D28">
        <f>IF(ISNA(VLOOKUP(B28,PGATour!$C$3:$E$288,3,FALSE)),0,VLOOKUP(B28,PGATour!$C$3:$E$288,3,FALSE))</f>
        <v>2195772</v>
      </c>
      <c r="E28" s="66">
        <f t="shared" si="13"/>
        <v>0</v>
      </c>
      <c r="F28" s="1">
        <f t="shared" si="14"/>
        <v>574386</v>
      </c>
      <c r="G28" s="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>
        <v>34220</v>
      </c>
      <c r="W28">
        <v>34220</v>
      </c>
      <c r="X28">
        <v>120044</v>
      </c>
      <c r="Y28">
        <v>560044</v>
      </c>
      <c r="Z28">
        <v>574386</v>
      </c>
      <c r="AA28">
        <v>574386</v>
      </c>
      <c r="AB28">
        <v>574386</v>
      </c>
    </row>
    <row r="29" spans="1:28" x14ac:dyDescent="0.25">
      <c r="A29" s="4">
        <v>22</v>
      </c>
      <c r="B29" s="86" t="s">
        <v>2</v>
      </c>
      <c r="C29" s="91">
        <v>861719</v>
      </c>
      <c r="D29">
        <f>IF(ISNA(VLOOKUP(B29,PGATour!$C$3:$E$288,3,FALSE)),0,VLOOKUP(B29,PGATour!$C$3:$E$288,3,FALSE))</f>
        <v>1607014</v>
      </c>
      <c r="E29" s="66">
        <f t="shared" si="13"/>
        <v>0</v>
      </c>
      <c r="F29" s="1">
        <f t="shared" si="14"/>
        <v>745295</v>
      </c>
      <c r="G29" s="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>
        <v>14071</v>
      </c>
      <c r="W29">
        <v>14071</v>
      </c>
      <c r="X29">
        <v>99895</v>
      </c>
      <c r="Y29">
        <v>120495</v>
      </c>
      <c r="Z29">
        <v>745295</v>
      </c>
      <c r="AA29">
        <v>745295</v>
      </c>
      <c r="AB29">
        <v>745295</v>
      </c>
    </row>
    <row r="30" spans="1:28" x14ac:dyDescent="0.25">
      <c r="A30" s="4">
        <v>23</v>
      </c>
      <c r="B30" s="86" t="s">
        <v>6</v>
      </c>
      <c r="C30" s="91">
        <v>927827</v>
      </c>
      <c r="D30">
        <f>IF(ISNA(VLOOKUP(B30,PGATour!$C$3:$E$288,3,FALSE)),0,VLOOKUP(B30,PGATour!$C$3:$E$288,3,FALSE))</f>
        <v>1563930</v>
      </c>
      <c r="E30" s="66">
        <f t="shared" si="13"/>
        <v>0</v>
      </c>
      <c r="F30" s="1">
        <f t="shared" si="14"/>
        <v>636103</v>
      </c>
      <c r="G30" s="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>
        <v>0</v>
      </c>
      <c r="W30">
        <v>0</v>
      </c>
      <c r="X30">
        <v>85823</v>
      </c>
      <c r="Y30">
        <v>273323</v>
      </c>
      <c r="Z30">
        <v>273323</v>
      </c>
      <c r="AA30">
        <v>352103</v>
      </c>
      <c r="AB30">
        <v>636103</v>
      </c>
    </row>
    <row r="31" spans="1:28" x14ac:dyDescent="0.25">
      <c r="A31" s="4">
        <v>24</v>
      </c>
      <c r="B31" s="86" t="s">
        <v>27</v>
      </c>
      <c r="C31" s="91">
        <v>2228407</v>
      </c>
      <c r="D31">
        <f>IF(ISNA(VLOOKUP(B31,PGATour!$C$3:$E$288,3,FALSE)),0,VLOOKUP(B31,PGATour!$C$3:$E$288,3,FALSE))</f>
        <v>3049871</v>
      </c>
      <c r="E31" s="66">
        <f t="shared" si="13"/>
        <v>0</v>
      </c>
      <c r="F31" s="1">
        <f t="shared" si="14"/>
        <v>821464</v>
      </c>
      <c r="G31" s="1">
        <v>0</v>
      </c>
      <c r="H31" s="91">
        <v>0</v>
      </c>
      <c r="I31" s="91">
        <v>0</v>
      </c>
      <c r="J31" s="91">
        <v>0</v>
      </c>
      <c r="K31" s="91">
        <v>0</v>
      </c>
      <c r="L31" s="91">
        <v>0</v>
      </c>
      <c r="M31" s="91">
        <v>0</v>
      </c>
      <c r="N31" s="91">
        <v>0</v>
      </c>
      <c r="O31" s="91">
        <v>0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>
        <v>12508</v>
      </c>
      <c r="W31">
        <v>12508</v>
      </c>
      <c r="X31">
        <v>98331</v>
      </c>
      <c r="Y31">
        <v>156456</v>
      </c>
      <c r="Z31">
        <v>156456</v>
      </c>
      <c r="AA31">
        <v>291331</v>
      </c>
      <c r="AB31">
        <v>821464</v>
      </c>
    </row>
    <row r="32" spans="1:28" x14ac:dyDescent="0.25">
      <c r="A32" s="4">
        <v>25</v>
      </c>
      <c r="B32" s="86" t="s">
        <v>4</v>
      </c>
      <c r="C32" s="91">
        <v>1189525</v>
      </c>
      <c r="D32">
        <f>IF(ISNA(VLOOKUP(B32,PGATour!$C$3:$E$288,3,FALSE)),0,VLOOKUP(B32,PGATour!$C$3:$E$288,3,FALSE))</f>
        <v>1290755</v>
      </c>
      <c r="E32" s="66">
        <f t="shared" si="13"/>
        <v>0</v>
      </c>
      <c r="F32" s="1">
        <f t="shared" si="14"/>
        <v>101230</v>
      </c>
      <c r="G32" s="1">
        <v>0</v>
      </c>
      <c r="H32" s="91">
        <v>0</v>
      </c>
      <c r="I32" s="91">
        <v>0</v>
      </c>
      <c r="J32" s="91">
        <v>0</v>
      </c>
      <c r="K32" s="91">
        <v>0</v>
      </c>
      <c r="L32" s="91">
        <v>0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>
        <v>0</v>
      </c>
      <c r="W32">
        <v>0</v>
      </c>
      <c r="X32">
        <v>85823</v>
      </c>
      <c r="Y32">
        <v>85823</v>
      </c>
      <c r="Z32">
        <v>85823</v>
      </c>
      <c r="AA32">
        <v>85823</v>
      </c>
      <c r="AB32">
        <v>101230</v>
      </c>
    </row>
    <row r="33" spans="1:28" x14ac:dyDescent="0.25">
      <c r="A33" s="4">
        <v>26</v>
      </c>
      <c r="B33" s="86" t="s">
        <v>153</v>
      </c>
      <c r="C33" s="91">
        <v>1191658</v>
      </c>
      <c r="D33">
        <f>IF(ISNA(VLOOKUP(B33,PGATour!$C$3:$E$288,3,FALSE)),0,VLOOKUP(B33,PGATour!$C$3:$E$288,3,FALSE))</f>
        <v>1398426</v>
      </c>
      <c r="E33" s="66">
        <f t="shared" si="13"/>
        <v>0</v>
      </c>
      <c r="F33" s="1">
        <f t="shared" si="14"/>
        <v>206768</v>
      </c>
      <c r="G33" s="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0</v>
      </c>
      <c r="O33" s="91">
        <v>0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>
        <v>0</v>
      </c>
      <c r="W33">
        <v>0</v>
      </c>
      <c r="X33">
        <v>49384</v>
      </c>
      <c r="Y33">
        <v>49384</v>
      </c>
      <c r="Z33">
        <v>49384</v>
      </c>
      <c r="AA33">
        <v>49384</v>
      </c>
      <c r="AB33">
        <v>206768</v>
      </c>
    </row>
    <row r="34" spans="1:28" x14ac:dyDescent="0.25">
      <c r="A34" s="4">
        <v>27</v>
      </c>
      <c r="B34" s="86" t="s">
        <v>42</v>
      </c>
      <c r="C34" s="91">
        <v>667273</v>
      </c>
      <c r="D34">
        <f>IF(ISNA(VLOOKUP(B34,PGATour!$C$3:$E$288,3,FALSE)),0,VLOOKUP(B34,PGATour!$C$3:$E$288,3,FALSE))</f>
        <v>1042531</v>
      </c>
      <c r="E34" s="66">
        <f t="shared" si="13"/>
        <v>0</v>
      </c>
      <c r="F34" s="1">
        <f t="shared" si="14"/>
        <v>375258</v>
      </c>
      <c r="G34" s="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  <c r="M34" s="91">
        <v>0</v>
      </c>
      <c r="N34" s="91">
        <v>0</v>
      </c>
      <c r="O34" s="91">
        <v>0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>
        <v>283200</v>
      </c>
      <c r="W34">
        <v>283200</v>
      </c>
      <c r="X34">
        <v>332585</v>
      </c>
      <c r="Y34">
        <v>356265</v>
      </c>
      <c r="Z34">
        <v>356265</v>
      </c>
      <c r="AA34">
        <v>375258</v>
      </c>
      <c r="AB34">
        <v>375258</v>
      </c>
    </row>
    <row r="35" spans="1:28" x14ac:dyDescent="0.25">
      <c r="A35" s="4">
        <v>28</v>
      </c>
      <c r="B35" s="86" t="s">
        <v>195</v>
      </c>
      <c r="C35" s="91">
        <v>938307</v>
      </c>
      <c r="D35">
        <f>IF(ISNA(VLOOKUP(B35,PGATour!$C$3:$E$288,3,FALSE)),0,VLOOKUP(B35,PGATour!$C$3:$E$288,3,FALSE))</f>
        <v>1148990</v>
      </c>
      <c r="E35" s="66">
        <f t="shared" si="13"/>
        <v>0</v>
      </c>
      <c r="F35" s="1">
        <f t="shared" si="14"/>
        <v>210683</v>
      </c>
      <c r="G35" s="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  <c r="M35" s="91">
        <v>0</v>
      </c>
      <c r="N35" s="91">
        <v>0</v>
      </c>
      <c r="O35" s="91">
        <v>0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>
        <v>0</v>
      </c>
      <c r="W35">
        <v>0</v>
      </c>
      <c r="X35">
        <v>150000</v>
      </c>
      <c r="Y35">
        <v>150000</v>
      </c>
      <c r="Z35">
        <v>168017</v>
      </c>
      <c r="AA35">
        <v>182993</v>
      </c>
      <c r="AB35">
        <v>210683</v>
      </c>
    </row>
    <row r="36" spans="1:28" x14ac:dyDescent="0.25">
      <c r="A36" s="4">
        <v>29</v>
      </c>
      <c r="B36" s="77" t="s">
        <v>54</v>
      </c>
      <c r="C36" s="91">
        <v>1330207</v>
      </c>
      <c r="D36">
        <f>IF(ISNA(VLOOKUP(B36,PGATour!$C$3:$E$288,3,FALSE)),0,VLOOKUP(B36,PGATour!$C$3:$E$288,3,FALSE))</f>
        <v>1480316</v>
      </c>
      <c r="E36" s="66">
        <f t="shared" si="13"/>
        <v>0</v>
      </c>
      <c r="F36" s="1">
        <f t="shared" si="14"/>
        <v>150109</v>
      </c>
      <c r="G36" s="1">
        <v>0</v>
      </c>
      <c r="H36" s="91">
        <v>0</v>
      </c>
      <c r="I36" s="91">
        <v>0</v>
      </c>
      <c r="J36" s="91">
        <v>0</v>
      </c>
      <c r="K36" s="91">
        <v>0</v>
      </c>
      <c r="L36" s="91">
        <v>0</v>
      </c>
      <c r="M36" s="91">
        <v>0</v>
      </c>
      <c r="N36" s="91">
        <v>0</v>
      </c>
      <c r="O36" s="91">
        <v>0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>
        <v>69325</v>
      </c>
      <c r="W36">
        <v>69325</v>
      </c>
      <c r="X36">
        <v>118709</v>
      </c>
      <c r="Y36">
        <v>150109</v>
      </c>
      <c r="Z36">
        <v>150109</v>
      </c>
      <c r="AA36">
        <v>150109</v>
      </c>
      <c r="AB36">
        <v>150109</v>
      </c>
    </row>
    <row r="37" spans="1:28" x14ac:dyDescent="0.25">
      <c r="A37" s="4">
        <v>30</v>
      </c>
      <c r="B37" s="86" t="s">
        <v>106</v>
      </c>
      <c r="C37" s="91">
        <v>1229380</v>
      </c>
      <c r="D37">
        <f>IF(ISNA(VLOOKUP(B37,PGATour!$C$3:$E$288,3,FALSE)),0,VLOOKUP(B37,PGATour!$C$3:$E$288,3,FALSE))</f>
        <v>1436182</v>
      </c>
      <c r="E37" s="66">
        <f t="shared" si="13"/>
        <v>0</v>
      </c>
      <c r="F37" s="1">
        <f t="shared" si="14"/>
        <v>206802</v>
      </c>
      <c r="G37" s="1">
        <v>0</v>
      </c>
      <c r="H37" s="91">
        <v>0</v>
      </c>
      <c r="I37" s="91">
        <v>0</v>
      </c>
      <c r="J37" s="91">
        <v>0</v>
      </c>
      <c r="K37" s="91">
        <v>0</v>
      </c>
      <c r="L37" s="91">
        <v>0</v>
      </c>
      <c r="M37" s="91">
        <v>0</v>
      </c>
      <c r="N37" s="91">
        <v>0</v>
      </c>
      <c r="O37" s="91">
        <v>0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>
        <v>0</v>
      </c>
      <c r="W37">
        <v>0</v>
      </c>
      <c r="X37">
        <v>63500</v>
      </c>
      <c r="Y37">
        <v>144500</v>
      </c>
      <c r="Z37">
        <v>144500</v>
      </c>
      <c r="AA37">
        <v>144500</v>
      </c>
      <c r="AB37">
        <v>206802</v>
      </c>
    </row>
    <row r="38" spans="1:28" x14ac:dyDescent="0.25">
      <c r="A38" s="4">
        <v>31</v>
      </c>
      <c r="B38" s="86" t="s">
        <v>8</v>
      </c>
      <c r="C38" s="91">
        <v>1067031</v>
      </c>
      <c r="D38">
        <f>IF(ISNA(VLOOKUP(B38,PGATour!$C$3:$E$288,3,FALSE)),0,VLOOKUP(B38,PGATour!$C$3:$E$288,3,FALSE))</f>
        <v>2305905</v>
      </c>
      <c r="E38" s="66">
        <f t="shared" si="13"/>
        <v>0</v>
      </c>
      <c r="F38" s="1">
        <f t="shared" si="14"/>
        <v>1238874</v>
      </c>
      <c r="G38" s="1">
        <v>0</v>
      </c>
      <c r="H38" s="91">
        <v>0</v>
      </c>
      <c r="I38" s="91">
        <v>0</v>
      </c>
      <c r="J38" s="91">
        <v>0</v>
      </c>
      <c r="K38" s="91">
        <v>0</v>
      </c>
      <c r="L38" s="91">
        <v>0</v>
      </c>
      <c r="M38" s="91">
        <v>0</v>
      </c>
      <c r="N38" s="91">
        <v>0</v>
      </c>
      <c r="O38" s="91">
        <v>0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>
        <v>0</v>
      </c>
      <c r="W38">
        <v>0</v>
      </c>
      <c r="X38">
        <v>930000</v>
      </c>
      <c r="Y38">
        <v>930000</v>
      </c>
      <c r="Z38">
        <v>1223467</v>
      </c>
      <c r="AA38">
        <v>1223467</v>
      </c>
      <c r="AB38">
        <v>1238874</v>
      </c>
    </row>
    <row r="39" spans="1:28" x14ac:dyDescent="0.25">
      <c r="A39" s="4">
        <v>32</v>
      </c>
      <c r="B39" s="86" t="s">
        <v>33</v>
      </c>
      <c r="C39" s="91">
        <v>844340</v>
      </c>
      <c r="D39">
        <f>IF(ISNA(VLOOKUP(B39,PGATour!$C$3:$E$288,3,FALSE)),0,VLOOKUP(B39,PGATour!$C$3:$E$288,3,FALSE))</f>
        <v>1020082</v>
      </c>
      <c r="E39" s="66">
        <f t="shared" si="13"/>
        <v>0</v>
      </c>
      <c r="F39" s="1">
        <f t="shared" si="14"/>
        <v>175742</v>
      </c>
      <c r="G39" s="1">
        <v>0</v>
      </c>
      <c r="H39" s="91">
        <v>0</v>
      </c>
      <c r="I39" s="91">
        <v>0</v>
      </c>
      <c r="J39" s="91">
        <v>0</v>
      </c>
      <c r="K39" s="91">
        <v>0</v>
      </c>
      <c r="L39" s="91">
        <v>0</v>
      </c>
      <c r="M39" s="91">
        <v>0</v>
      </c>
      <c r="N39" s="91">
        <v>0</v>
      </c>
      <c r="O39" s="91">
        <v>0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>
        <v>0</v>
      </c>
      <c r="W39">
        <v>64055</v>
      </c>
      <c r="X39">
        <v>113439</v>
      </c>
      <c r="Y39">
        <v>113439</v>
      </c>
      <c r="Z39">
        <v>113439</v>
      </c>
      <c r="AA39">
        <v>113439</v>
      </c>
      <c r="AB39">
        <v>175742</v>
      </c>
    </row>
    <row r="40" spans="1:28" x14ac:dyDescent="0.25">
      <c r="A40" s="4">
        <v>33</v>
      </c>
      <c r="B40" s="86" t="s">
        <v>59</v>
      </c>
      <c r="C40" s="91">
        <v>1986007</v>
      </c>
      <c r="D40">
        <f>IF(ISNA(VLOOKUP(B40,PGATour!$C$3:$E$288,3,FALSE)),0,VLOOKUP(B40,PGATour!$C$3:$E$288,3,FALSE))</f>
        <v>2811110</v>
      </c>
      <c r="E40" s="66">
        <f t="shared" si="13"/>
        <v>0</v>
      </c>
      <c r="F40" s="1">
        <f t="shared" si="14"/>
        <v>825103</v>
      </c>
      <c r="G40" s="1">
        <v>0</v>
      </c>
      <c r="H40" s="91">
        <v>0</v>
      </c>
      <c r="I40" s="91">
        <v>0</v>
      </c>
      <c r="J40" s="91">
        <v>0</v>
      </c>
      <c r="K40" s="91">
        <v>0</v>
      </c>
      <c r="L40" s="91">
        <v>0</v>
      </c>
      <c r="M40" s="91">
        <v>0</v>
      </c>
      <c r="N40" s="91">
        <v>0</v>
      </c>
      <c r="O40" s="91">
        <v>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>
        <v>43660</v>
      </c>
      <c r="W40">
        <v>43660</v>
      </c>
      <c r="X40">
        <v>93045</v>
      </c>
      <c r="Y40">
        <v>93045</v>
      </c>
      <c r="Z40">
        <v>93045</v>
      </c>
      <c r="AA40">
        <v>578378</v>
      </c>
      <c r="AB40">
        <v>825103</v>
      </c>
    </row>
    <row r="41" spans="1:28" x14ac:dyDescent="0.25">
      <c r="A41" s="4">
        <v>34</v>
      </c>
      <c r="B41" s="86" t="s">
        <v>116</v>
      </c>
      <c r="C41" s="91">
        <v>1537100</v>
      </c>
      <c r="D41">
        <f>IF(ISNA(VLOOKUP(B41,PGATour!$C$3:$E$288,3,FALSE)),0,VLOOKUP(B41,PGATour!$C$3:$E$288,3,FALSE))</f>
        <v>1746864</v>
      </c>
      <c r="E41" s="66">
        <f t="shared" si="13"/>
        <v>0</v>
      </c>
      <c r="F41" s="1">
        <f t="shared" si="14"/>
        <v>209764</v>
      </c>
      <c r="G41" s="1">
        <v>0</v>
      </c>
      <c r="H41" s="91">
        <v>0</v>
      </c>
      <c r="I41" s="91">
        <v>0</v>
      </c>
      <c r="J41" s="91">
        <v>0</v>
      </c>
      <c r="K41" s="91">
        <v>0</v>
      </c>
      <c r="L41" s="91">
        <v>0</v>
      </c>
      <c r="M41" s="91">
        <v>0</v>
      </c>
      <c r="N41" s="91">
        <v>0</v>
      </c>
      <c r="O41" s="91">
        <v>0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>
        <v>0</v>
      </c>
      <c r="W41">
        <v>0</v>
      </c>
      <c r="X41">
        <v>63500</v>
      </c>
      <c r="Y41">
        <v>194357</v>
      </c>
      <c r="Z41">
        <v>209764</v>
      </c>
      <c r="AA41">
        <v>209764</v>
      </c>
      <c r="AB41">
        <v>209764</v>
      </c>
    </row>
    <row r="42" spans="1:28" x14ac:dyDescent="0.25">
      <c r="A42" s="4">
        <v>35</v>
      </c>
      <c r="B42" s="86" t="s">
        <v>44</v>
      </c>
      <c r="C42" s="91">
        <v>566589</v>
      </c>
      <c r="D42">
        <f>IF(ISNA(VLOOKUP(B42,PGATour!$C$3:$E$288,3,FALSE)),0,VLOOKUP(B42,PGATour!$C$3:$E$288,3,FALSE))</f>
        <v>1140049</v>
      </c>
      <c r="E42" s="66">
        <f t="shared" si="13"/>
        <v>0</v>
      </c>
      <c r="F42" s="1">
        <f t="shared" si="14"/>
        <v>573460</v>
      </c>
      <c r="G42" s="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  <c r="N42" s="91">
        <v>0</v>
      </c>
      <c r="O42" s="91">
        <v>0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>
        <v>0</v>
      </c>
      <c r="W42">
        <v>0</v>
      </c>
      <c r="X42">
        <v>285000</v>
      </c>
      <c r="Y42">
        <v>555000</v>
      </c>
      <c r="Z42">
        <v>555000</v>
      </c>
      <c r="AA42">
        <v>555000</v>
      </c>
      <c r="AB42">
        <v>573460</v>
      </c>
    </row>
    <row r="43" spans="1:28" x14ac:dyDescent="0.25">
      <c r="A43" s="4">
        <v>36</v>
      </c>
      <c r="B43" s="86" t="s">
        <v>63</v>
      </c>
      <c r="C43" s="91">
        <v>1205562</v>
      </c>
      <c r="D43">
        <f>IF(ISNA(VLOOKUP(B43,PGATour!$C$3:$E$288,3,FALSE)),0,VLOOKUP(B43,PGATour!$C$3:$E$288,3,FALSE))</f>
        <v>1499029</v>
      </c>
      <c r="E43" s="66">
        <f t="shared" si="13"/>
        <v>0</v>
      </c>
      <c r="F43" s="1">
        <f t="shared" si="14"/>
        <v>293467</v>
      </c>
      <c r="G43" s="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>
        <v>0</v>
      </c>
      <c r="W43">
        <v>0</v>
      </c>
      <c r="X43">
        <v>0</v>
      </c>
      <c r="Y43">
        <v>0</v>
      </c>
      <c r="Z43">
        <v>293467</v>
      </c>
      <c r="AA43">
        <v>293467</v>
      </c>
      <c r="AB43">
        <v>293467</v>
      </c>
    </row>
    <row r="44" spans="1:28" x14ac:dyDescent="0.25">
      <c r="A44" s="4">
        <v>37</v>
      </c>
      <c r="B44" s="86" t="s">
        <v>22</v>
      </c>
      <c r="C44" s="91">
        <v>1158613</v>
      </c>
      <c r="D44">
        <f>IF(ISNA(VLOOKUP(B44,PGATour!$C$3:$E$288,3,FALSE)),0,VLOOKUP(B44,PGATour!$C$3:$E$288,3,FALSE))</f>
        <v>1370912</v>
      </c>
      <c r="E44" s="66">
        <f t="shared" si="13"/>
        <v>0</v>
      </c>
      <c r="F44" s="1">
        <f t="shared" si="14"/>
        <v>212299</v>
      </c>
      <c r="G44" s="1">
        <v>0</v>
      </c>
      <c r="H44" s="91">
        <v>0</v>
      </c>
      <c r="I44" s="91">
        <v>0</v>
      </c>
      <c r="J44" s="91">
        <v>0</v>
      </c>
      <c r="K44" s="91">
        <v>0</v>
      </c>
      <c r="L44" s="91">
        <v>0</v>
      </c>
      <c r="M44" s="91">
        <v>0</v>
      </c>
      <c r="N44" s="91">
        <v>0</v>
      </c>
      <c r="O44" s="91">
        <v>0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>
        <v>13334</v>
      </c>
      <c r="W44">
        <v>13334</v>
      </c>
      <c r="X44">
        <v>13334</v>
      </c>
      <c r="Y44">
        <v>13334</v>
      </c>
      <c r="Z44">
        <v>197934</v>
      </c>
      <c r="AA44">
        <v>212299</v>
      </c>
      <c r="AB44">
        <v>212299</v>
      </c>
    </row>
    <row r="45" spans="1:28" x14ac:dyDescent="0.25">
      <c r="A45" s="4">
        <v>38</v>
      </c>
      <c r="B45" s="86" t="s">
        <v>90</v>
      </c>
      <c r="C45" s="91">
        <v>1682452</v>
      </c>
      <c r="D45">
        <f>IF(ISNA(VLOOKUP(B45,PGATour!$C$3:$E$288,3,FALSE)),0,VLOOKUP(B45,PGATour!$C$3:$E$288,3,FALSE))</f>
        <v>2396211</v>
      </c>
      <c r="E45" s="66">
        <f t="shared" si="13"/>
        <v>0</v>
      </c>
      <c r="F45" s="1">
        <f t="shared" si="14"/>
        <v>713759</v>
      </c>
      <c r="G45" s="1">
        <v>0</v>
      </c>
      <c r="H45" s="91">
        <v>0</v>
      </c>
      <c r="I45" s="91">
        <v>0</v>
      </c>
      <c r="J45" s="91">
        <v>0</v>
      </c>
      <c r="K45" s="91">
        <v>0</v>
      </c>
      <c r="L45" s="91">
        <v>0</v>
      </c>
      <c r="M45" s="91">
        <v>0</v>
      </c>
      <c r="N45" s="91">
        <v>0</v>
      </c>
      <c r="O45" s="91">
        <v>0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>
        <v>25370</v>
      </c>
      <c r="W45">
        <v>25370</v>
      </c>
      <c r="X45">
        <v>111194</v>
      </c>
      <c r="Y45">
        <v>551194</v>
      </c>
      <c r="Z45">
        <v>578884</v>
      </c>
      <c r="AA45">
        <v>713759</v>
      </c>
      <c r="AB45">
        <v>713759</v>
      </c>
    </row>
    <row r="46" spans="1:28" x14ac:dyDescent="0.25">
      <c r="A46" s="4">
        <v>39</v>
      </c>
      <c r="B46" s="86" t="s">
        <v>23</v>
      </c>
      <c r="C46" s="91">
        <v>489608</v>
      </c>
      <c r="D46">
        <f>IF(ISNA(VLOOKUP(B46,PGATour!$C$3:$E$288,3,FALSE)),0,VLOOKUP(B46,PGATour!$C$3:$E$288,3,FALSE))</f>
        <v>589087</v>
      </c>
      <c r="E46" s="66">
        <f t="shared" si="13"/>
        <v>0</v>
      </c>
      <c r="F46" s="1">
        <f t="shared" si="14"/>
        <v>99479</v>
      </c>
      <c r="G46" s="1">
        <v>0</v>
      </c>
      <c r="H46" s="91">
        <v>0</v>
      </c>
      <c r="I46" s="91">
        <v>0</v>
      </c>
      <c r="J46" s="91">
        <v>0</v>
      </c>
      <c r="K46" s="91">
        <v>0</v>
      </c>
      <c r="L46" s="91">
        <v>0</v>
      </c>
      <c r="M46" s="91">
        <v>0</v>
      </c>
      <c r="N46" s="91">
        <v>0</v>
      </c>
      <c r="O46" s="91">
        <v>0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>
        <v>0</v>
      </c>
      <c r="W46">
        <v>0</v>
      </c>
      <c r="X46">
        <v>0</v>
      </c>
      <c r="Y46">
        <v>22200</v>
      </c>
      <c r="Z46">
        <v>22200</v>
      </c>
      <c r="AA46">
        <v>37176</v>
      </c>
      <c r="AB46">
        <v>99479</v>
      </c>
    </row>
    <row r="47" spans="1:28" x14ac:dyDescent="0.25">
      <c r="A47" s="4">
        <v>40</v>
      </c>
      <c r="B47" s="86" t="s">
        <v>180</v>
      </c>
      <c r="C47" s="91">
        <v>1791267</v>
      </c>
      <c r="D47">
        <f>IF(ISNA(VLOOKUP(B47,PGATour!$C$3:$E$288,3,FALSE)),0,VLOOKUP(B47,PGATour!$C$3:$E$288,3,FALSE))</f>
        <v>2239052</v>
      </c>
      <c r="E47" s="66">
        <f t="shared" si="13"/>
        <v>0</v>
      </c>
      <c r="F47" s="1">
        <f t="shared" si="14"/>
        <v>447785</v>
      </c>
      <c r="G47" s="1">
        <v>0</v>
      </c>
      <c r="H47" s="91">
        <v>0</v>
      </c>
      <c r="I47" s="91">
        <v>0</v>
      </c>
      <c r="J47" s="91">
        <v>0</v>
      </c>
      <c r="K47" s="91">
        <v>0</v>
      </c>
      <c r="L47" s="91">
        <v>0</v>
      </c>
      <c r="M47" s="91">
        <v>0</v>
      </c>
      <c r="N47" s="91">
        <v>0</v>
      </c>
      <c r="O47" s="91">
        <v>0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>
        <v>17413</v>
      </c>
      <c r="W47">
        <v>17413</v>
      </c>
      <c r="X47">
        <v>17413</v>
      </c>
      <c r="Y47">
        <v>75538</v>
      </c>
      <c r="Z47">
        <v>369005</v>
      </c>
      <c r="AA47">
        <v>447785</v>
      </c>
      <c r="AB47">
        <v>447785</v>
      </c>
    </row>
    <row r="48" spans="1:28" x14ac:dyDescent="0.25">
      <c r="A48" s="4">
        <v>41</v>
      </c>
      <c r="B48" s="86" t="s">
        <v>18</v>
      </c>
      <c r="C48" s="91">
        <v>997715</v>
      </c>
      <c r="D48">
        <f>IF(ISNA(VLOOKUP(B48,PGATour!$C$3:$E$288,3,FALSE)),0,VLOOKUP(B48,PGATour!$C$3:$E$288,3,FALSE))</f>
        <v>997715</v>
      </c>
      <c r="E48" s="66">
        <f t="shared" si="13"/>
        <v>0</v>
      </c>
      <c r="F48" s="1">
        <f t="shared" si="14"/>
        <v>0</v>
      </c>
      <c r="G48" s="1">
        <v>0</v>
      </c>
      <c r="H48" s="91">
        <v>0</v>
      </c>
      <c r="I48" s="91">
        <v>0</v>
      </c>
      <c r="J48" s="91">
        <v>0</v>
      </c>
      <c r="K48" s="91">
        <v>0</v>
      </c>
      <c r="L48" s="91">
        <v>0</v>
      </c>
      <c r="M48" s="91">
        <v>0</v>
      </c>
      <c r="N48" s="91">
        <v>0</v>
      </c>
      <c r="O48" s="91">
        <v>0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</row>
    <row r="49" spans="1:28" x14ac:dyDescent="0.25">
      <c r="A49" s="4">
        <v>42</v>
      </c>
      <c r="B49" s="89" t="s">
        <v>122</v>
      </c>
      <c r="C49" s="91">
        <v>1045992</v>
      </c>
      <c r="D49">
        <f>IF(ISNA(VLOOKUP(B49,PGATour!$C$3:$E$288,3,FALSE)),0,VLOOKUP(B49,PGATour!$C$3:$E$288,3,FALSE))</f>
        <v>1167783</v>
      </c>
      <c r="E49" s="66">
        <f t="shared" si="13"/>
        <v>0</v>
      </c>
      <c r="F49" s="1">
        <f t="shared" si="14"/>
        <v>121791</v>
      </c>
      <c r="G49" s="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>
        <v>0</v>
      </c>
      <c r="W49">
        <v>0</v>
      </c>
      <c r="X49">
        <v>63500</v>
      </c>
      <c r="Y49">
        <v>63500</v>
      </c>
      <c r="Z49">
        <v>106810</v>
      </c>
      <c r="AA49">
        <v>106810</v>
      </c>
      <c r="AB49">
        <v>121791</v>
      </c>
    </row>
    <row r="50" spans="1:28" x14ac:dyDescent="0.25">
      <c r="A50" s="4">
        <v>43</v>
      </c>
      <c r="B50" s="86" t="s">
        <v>14</v>
      </c>
      <c r="C50" s="91">
        <v>913142</v>
      </c>
      <c r="D50">
        <f>IF(ISNA(VLOOKUP(B50,PGATour!$C$3:$E$288,3,FALSE)),0,VLOOKUP(B50,PGATour!$C$3:$E$288,3,FALSE))</f>
        <v>963032</v>
      </c>
      <c r="E50" s="66">
        <f t="shared" si="13"/>
        <v>0</v>
      </c>
      <c r="F50" s="1">
        <f t="shared" si="14"/>
        <v>49890</v>
      </c>
      <c r="G50" s="1">
        <v>0</v>
      </c>
      <c r="H50" s="91">
        <v>0</v>
      </c>
      <c r="I50" s="91">
        <v>0</v>
      </c>
      <c r="J50" s="91">
        <v>0</v>
      </c>
      <c r="K50" s="91">
        <v>0</v>
      </c>
      <c r="L50" s="91">
        <v>0</v>
      </c>
      <c r="M50" s="91">
        <v>0</v>
      </c>
      <c r="N50" s="91">
        <v>0</v>
      </c>
      <c r="O50" s="91">
        <v>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>
        <v>0</v>
      </c>
      <c r="W50">
        <v>0</v>
      </c>
      <c r="X50">
        <v>0</v>
      </c>
      <c r="Y50">
        <v>22200</v>
      </c>
      <c r="Z50">
        <v>49890</v>
      </c>
      <c r="AA50">
        <v>49890</v>
      </c>
      <c r="AB50">
        <v>49890</v>
      </c>
    </row>
    <row r="51" spans="1:28" x14ac:dyDescent="0.25">
      <c r="A51" s="4">
        <v>44</v>
      </c>
      <c r="B51" s="86" t="s">
        <v>160</v>
      </c>
      <c r="C51" s="91">
        <v>284430</v>
      </c>
      <c r="D51">
        <f>IF(ISNA(VLOOKUP(B51,PGATour!$C$3:$E$288,3,FALSE)),0,VLOOKUP(B51,PGATour!$C$3:$E$288,3,FALSE))</f>
        <v>607525</v>
      </c>
      <c r="E51" s="66">
        <f t="shared" si="13"/>
        <v>0</v>
      </c>
      <c r="F51" s="1">
        <f t="shared" si="14"/>
        <v>323095</v>
      </c>
      <c r="G51" s="1">
        <v>0</v>
      </c>
      <c r="H51" s="91">
        <v>0</v>
      </c>
      <c r="I51" s="91">
        <v>0</v>
      </c>
      <c r="J51" s="91">
        <v>0</v>
      </c>
      <c r="K51" s="91">
        <v>0</v>
      </c>
      <c r="L51" s="91">
        <v>0</v>
      </c>
      <c r="M51" s="91">
        <v>0</v>
      </c>
      <c r="N51" s="91">
        <v>0</v>
      </c>
      <c r="O51" s="91">
        <v>0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>
        <v>0</v>
      </c>
      <c r="W51">
        <v>46920</v>
      </c>
      <c r="X51">
        <v>196920</v>
      </c>
      <c r="Y51">
        <v>277920</v>
      </c>
      <c r="Z51">
        <v>277920</v>
      </c>
      <c r="AA51">
        <v>323095</v>
      </c>
      <c r="AB51">
        <v>323095</v>
      </c>
    </row>
    <row r="52" spans="1:28" x14ac:dyDescent="0.25">
      <c r="A52" s="4">
        <v>45</v>
      </c>
      <c r="B52" s="86" t="s">
        <v>36</v>
      </c>
      <c r="C52" s="91">
        <v>389984</v>
      </c>
      <c r="D52">
        <f>IF(ISNA(VLOOKUP(B52,PGATour!$C$3:$E$288,3,FALSE)),0,VLOOKUP(B52,PGATour!$C$3:$E$288,3,FALSE))</f>
        <v>839963</v>
      </c>
      <c r="E52" s="66">
        <f t="shared" si="13"/>
        <v>0</v>
      </c>
      <c r="F52" s="1">
        <f t="shared" si="14"/>
        <v>449979</v>
      </c>
      <c r="G52" s="1">
        <v>0</v>
      </c>
      <c r="H52" s="91">
        <v>0</v>
      </c>
      <c r="I52" s="91">
        <v>0</v>
      </c>
      <c r="J52" s="91">
        <v>0</v>
      </c>
      <c r="K52" s="91">
        <v>0</v>
      </c>
      <c r="L52" s="91">
        <v>0</v>
      </c>
      <c r="M52" s="91">
        <v>0</v>
      </c>
      <c r="N52" s="91">
        <v>0</v>
      </c>
      <c r="O52" s="91">
        <v>0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>
        <v>17414</v>
      </c>
      <c r="W52">
        <v>17414</v>
      </c>
      <c r="X52">
        <v>17414</v>
      </c>
      <c r="Y52">
        <v>287414</v>
      </c>
      <c r="Z52">
        <v>287414</v>
      </c>
      <c r="AA52">
        <v>422289</v>
      </c>
      <c r="AB52">
        <v>449979</v>
      </c>
    </row>
    <row r="53" spans="1:28" x14ac:dyDescent="0.25">
      <c r="A53" s="4">
        <v>46</v>
      </c>
      <c r="B53" s="86" t="s">
        <v>115</v>
      </c>
      <c r="C53" s="91">
        <v>611079</v>
      </c>
      <c r="D53">
        <f>IF(ISNA(VLOOKUP(B53,PGATour!$C$3:$E$288,3,FALSE)),0,VLOOKUP(B53,PGATour!$C$3:$E$288,3,FALSE))</f>
        <v>1397472</v>
      </c>
      <c r="E53" s="66">
        <f t="shared" si="13"/>
        <v>0</v>
      </c>
      <c r="F53" s="1">
        <f t="shared" si="14"/>
        <v>786393</v>
      </c>
      <c r="G53" s="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>
        <v>0</v>
      </c>
      <c r="W53">
        <v>745200</v>
      </c>
      <c r="X53">
        <v>745200</v>
      </c>
      <c r="Y53">
        <v>767400</v>
      </c>
      <c r="Z53">
        <v>767400</v>
      </c>
      <c r="AA53">
        <v>786393</v>
      </c>
      <c r="AB53">
        <v>786393</v>
      </c>
    </row>
    <row r="54" spans="1:28" x14ac:dyDescent="0.25">
      <c r="A54" s="4">
        <v>47</v>
      </c>
      <c r="B54" s="86" t="s">
        <v>10</v>
      </c>
      <c r="C54" s="91">
        <v>1101007</v>
      </c>
      <c r="D54">
        <f>IF(ISNA(VLOOKUP(B54,PGATour!$C$3:$E$288,3,FALSE)),0,VLOOKUP(B54,PGATour!$C$3:$E$288,3,FALSE))</f>
        <v>1512307</v>
      </c>
      <c r="E54" s="66">
        <f t="shared" si="13"/>
        <v>0</v>
      </c>
      <c r="F54" s="1">
        <f t="shared" si="14"/>
        <v>411300</v>
      </c>
      <c r="G54" s="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0</v>
      </c>
      <c r="M54" s="91">
        <v>0</v>
      </c>
      <c r="N54" s="91">
        <v>0</v>
      </c>
      <c r="O54" s="91">
        <v>0</v>
      </c>
      <c r="P54" s="91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>
        <v>69325</v>
      </c>
      <c r="W54">
        <v>69325</v>
      </c>
      <c r="X54">
        <v>132825</v>
      </c>
      <c r="Y54">
        <v>190950</v>
      </c>
      <c r="Z54">
        <v>190950</v>
      </c>
      <c r="AA54">
        <v>411300</v>
      </c>
      <c r="AB54">
        <v>411300</v>
      </c>
    </row>
    <row r="55" spans="1:28" x14ac:dyDescent="0.25">
      <c r="A55" s="4">
        <v>48</v>
      </c>
      <c r="B55" s="86" t="s">
        <v>30</v>
      </c>
      <c r="C55" s="91">
        <v>778885</v>
      </c>
      <c r="D55">
        <f>IF(ISNA(VLOOKUP(B55,PGATour!$C$3:$E$288,3,FALSE)),0,VLOOKUP(B55,PGATour!$C$3:$E$288,3,FALSE))</f>
        <v>850507</v>
      </c>
      <c r="E55" s="66">
        <f t="shared" si="13"/>
        <v>0</v>
      </c>
      <c r="F55" s="1">
        <f t="shared" si="14"/>
        <v>71622</v>
      </c>
      <c r="G55" s="1">
        <v>0</v>
      </c>
      <c r="H55" s="91">
        <v>0</v>
      </c>
      <c r="I55" s="91">
        <v>0</v>
      </c>
      <c r="J55" s="91">
        <v>0</v>
      </c>
      <c r="K55" s="91">
        <v>0</v>
      </c>
      <c r="L55" s="91">
        <v>0</v>
      </c>
      <c r="M55" s="91">
        <v>0</v>
      </c>
      <c r="N55" s="91">
        <v>0</v>
      </c>
      <c r="O55" s="91">
        <v>0</v>
      </c>
      <c r="P55" s="91">
        <v>0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>
        <v>0</v>
      </c>
      <c r="W55">
        <v>0</v>
      </c>
      <c r="X55">
        <v>0</v>
      </c>
      <c r="Y55">
        <v>0</v>
      </c>
      <c r="Z55">
        <v>71622</v>
      </c>
      <c r="AA55">
        <v>71622</v>
      </c>
      <c r="AB55">
        <v>71622</v>
      </c>
    </row>
    <row r="56" spans="1:28" x14ac:dyDescent="0.25">
      <c r="A56" s="4">
        <v>49</v>
      </c>
      <c r="B56" s="86" t="s">
        <v>275</v>
      </c>
      <c r="C56" s="91">
        <v>1258214</v>
      </c>
      <c r="D56">
        <f>IF(ISNA(VLOOKUP(B56,PGATour!$C$3:$E$288,3,FALSE)),0,VLOOKUP(B56,PGATour!$C$3:$E$288,3,FALSE))</f>
        <v>1521594</v>
      </c>
      <c r="E56" s="66">
        <f t="shared" si="13"/>
        <v>0</v>
      </c>
      <c r="F56" s="1">
        <f t="shared" si="14"/>
        <v>263380</v>
      </c>
      <c r="G56" s="1">
        <v>0</v>
      </c>
      <c r="H56" s="91">
        <v>0</v>
      </c>
      <c r="I56" s="91">
        <v>0</v>
      </c>
      <c r="J56" s="91">
        <v>0</v>
      </c>
      <c r="K56" s="91">
        <v>0</v>
      </c>
      <c r="L56" s="91">
        <v>0</v>
      </c>
      <c r="M56" s="91">
        <v>0</v>
      </c>
      <c r="N56" s="91">
        <v>0</v>
      </c>
      <c r="O56" s="91">
        <v>0</v>
      </c>
      <c r="P56" s="91">
        <v>0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>
        <v>0</v>
      </c>
      <c r="W56">
        <v>0</v>
      </c>
      <c r="X56">
        <v>0</v>
      </c>
      <c r="Y56">
        <v>0</v>
      </c>
      <c r="Z56">
        <v>184600</v>
      </c>
      <c r="AA56">
        <v>263380</v>
      </c>
      <c r="AB56">
        <v>263380</v>
      </c>
    </row>
    <row r="57" spans="1:28" x14ac:dyDescent="0.25">
      <c r="A57" s="4">
        <v>50</v>
      </c>
      <c r="B57" s="86" t="s">
        <v>74</v>
      </c>
      <c r="C57" s="91">
        <v>1087744</v>
      </c>
      <c r="D57">
        <f>IF(ISNA(VLOOKUP(B57,PGATour!$C$3:$E$288,3,FALSE)),0,VLOOKUP(B57,PGATour!$C$3:$E$288,3,FALSE))</f>
        <v>1383303</v>
      </c>
      <c r="E57" s="66">
        <f t="shared" si="13"/>
        <v>0</v>
      </c>
      <c r="F57" s="1">
        <f t="shared" si="14"/>
        <v>295559</v>
      </c>
      <c r="G57" s="1">
        <v>0</v>
      </c>
      <c r="H57" s="91">
        <v>0</v>
      </c>
      <c r="I57" s="91">
        <v>0</v>
      </c>
      <c r="J57" s="91">
        <v>0</v>
      </c>
      <c r="K57" s="91">
        <v>0</v>
      </c>
      <c r="L57" s="91">
        <v>0</v>
      </c>
      <c r="M57" s="91">
        <v>0</v>
      </c>
      <c r="N57" s="91">
        <v>0</v>
      </c>
      <c r="O57" s="91">
        <v>0</v>
      </c>
      <c r="P57" s="91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>
        <v>69325</v>
      </c>
      <c r="W57">
        <v>92095</v>
      </c>
      <c r="X57">
        <v>92095</v>
      </c>
      <c r="Y57">
        <v>222952</v>
      </c>
      <c r="Z57">
        <v>238359</v>
      </c>
      <c r="AA57">
        <v>295559</v>
      </c>
      <c r="AB57">
        <v>295559</v>
      </c>
    </row>
    <row r="58" spans="1:28" x14ac:dyDescent="0.25">
      <c r="A58" s="4">
        <v>51</v>
      </c>
      <c r="B58" s="86" t="s">
        <v>21</v>
      </c>
      <c r="C58" s="91">
        <v>453467</v>
      </c>
      <c r="D58">
        <f>IF(ISNA(VLOOKUP(B58,PGATour!$C$3:$E$288,3,FALSE)),0,VLOOKUP(B58,PGATour!$C$3:$E$288,3,FALSE))</f>
        <v>568711</v>
      </c>
      <c r="E58" s="66">
        <f t="shared" si="13"/>
        <v>0</v>
      </c>
      <c r="F58" s="1">
        <f t="shared" si="14"/>
        <v>115244</v>
      </c>
      <c r="G58" s="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>
        <v>43660</v>
      </c>
      <c r="W58">
        <v>43660</v>
      </c>
      <c r="X58">
        <v>93044</v>
      </c>
      <c r="Y58">
        <v>115244</v>
      </c>
      <c r="Z58">
        <v>115244</v>
      </c>
      <c r="AA58">
        <v>115244</v>
      </c>
      <c r="AB58">
        <v>115244</v>
      </c>
    </row>
    <row r="59" spans="1:28" x14ac:dyDescent="0.25">
      <c r="A59" s="4">
        <v>52</v>
      </c>
      <c r="B59" s="86" t="s">
        <v>178</v>
      </c>
      <c r="C59" s="91">
        <v>777229</v>
      </c>
      <c r="D59">
        <f>IF(ISNA(VLOOKUP(B59,PGATour!$C$3:$E$288,3,FALSE)),0,VLOOKUP(B59,PGATour!$C$3:$E$288,3,FALSE))</f>
        <v>2206578</v>
      </c>
      <c r="E59" s="66">
        <f t="shared" si="13"/>
        <v>0</v>
      </c>
      <c r="F59" s="1">
        <f t="shared" si="14"/>
        <v>1429349</v>
      </c>
      <c r="G59" s="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>
        <v>17413</v>
      </c>
      <c r="W59">
        <v>133333</v>
      </c>
      <c r="X59">
        <v>133333</v>
      </c>
      <c r="Y59">
        <v>133333</v>
      </c>
      <c r="Z59">
        <v>151349</v>
      </c>
      <c r="AA59">
        <v>151349</v>
      </c>
      <c r="AB59">
        <v>1429349</v>
      </c>
    </row>
    <row r="60" spans="1:28" x14ac:dyDescent="0.25">
      <c r="A60" s="4">
        <v>53</v>
      </c>
      <c r="B60" s="86" t="s">
        <v>9</v>
      </c>
      <c r="C60" s="91">
        <v>861503</v>
      </c>
      <c r="D60">
        <f>IF(ISNA(VLOOKUP(B60,PGATour!$C$3:$E$288,3,FALSE)),0,VLOOKUP(B60,PGATour!$C$3:$E$288,3,FALSE))</f>
        <v>1544770</v>
      </c>
      <c r="E60" s="66">
        <f t="shared" si="13"/>
        <v>0</v>
      </c>
      <c r="F60" s="1">
        <f t="shared" si="14"/>
        <v>683267</v>
      </c>
      <c r="G60" s="1">
        <v>0</v>
      </c>
      <c r="H60" s="91">
        <v>0</v>
      </c>
      <c r="I60" s="91">
        <v>0</v>
      </c>
      <c r="J60" s="91">
        <v>0</v>
      </c>
      <c r="K60" s="91">
        <v>0</v>
      </c>
      <c r="L60" s="91">
        <v>0</v>
      </c>
      <c r="M60" s="91">
        <v>0</v>
      </c>
      <c r="N60" s="91">
        <v>0</v>
      </c>
      <c r="O60" s="91">
        <v>0</v>
      </c>
      <c r="P60" s="91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>
        <v>13334</v>
      </c>
      <c r="W60">
        <v>13334</v>
      </c>
      <c r="X60">
        <v>13334</v>
      </c>
      <c r="Y60">
        <v>13334</v>
      </c>
      <c r="Z60">
        <v>197934</v>
      </c>
      <c r="AA60">
        <v>683267</v>
      </c>
      <c r="AB60">
        <v>683267</v>
      </c>
    </row>
    <row r="61" spans="1:28" x14ac:dyDescent="0.25">
      <c r="A61" s="4">
        <v>54</v>
      </c>
      <c r="B61" s="86" t="s">
        <v>111</v>
      </c>
      <c r="C61" s="91">
        <v>1565580</v>
      </c>
      <c r="D61">
        <f>IF(ISNA(VLOOKUP(B61,PGATour!$C$3:$E$288,3,FALSE)),0,VLOOKUP(B61,PGATour!$C$3:$E$288,3,FALSE))</f>
        <v>1869573</v>
      </c>
      <c r="E61" s="66">
        <f t="shared" si="13"/>
        <v>0</v>
      </c>
      <c r="F61" s="1">
        <f t="shared" si="14"/>
        <v>303993</v>
      </c>
      <c r="G61" s="1">
        <v>0</v>
      </c>
      <c r="H61" s="91">
        <v>0</v>
      </c>
      <c r="I61" s="91">
        <v>0</v>
      </c>
      <c r="J61" s="91">
        <v>0</v>
      </c>
      <c r="K61" s="91">
        <v>0</v>
      </c>
      <c r="L61" s="91">
        <v>0</v>
      </c>
      <c r="M61" s="91">
        <v>0</v>
      </c>
      <c r="N61" s="91">
        <v>0</v>
      </c>
      <c r="O61" s="91">
        <v>0</v>
      </c>
      <c r="P61" s="91">
        <v>0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>
        <v>0</v>
      </c>
      <c r="W61">
        <v>0</v>
      </c>
      <c r="X61">
        <v>285000</v>
      </c>
      <c r="Y61">
        <v>285000</v>
      </c>
      <c r="Z61">
        <v>285000</v>
      </c>
      <c r="AA61">
        <v>303993</v>
      </c>
      <c r="AB61">
        <v>303993</v>
      </c>
    </row>
    <row r="62" spans="1:28" x14ac:dyDescent="0.25">
      <c r="A62" s="4">
        <v>55</v>
      </c>
      <c r="B62" s="86" t="s">
        <v>120</v>
      </c>
      <c r="C62" s="91">
        <v>312121</v>
      </c>
      <c r="D62">
        <f>IF(ISNA(VLOOKUP(B62,PGATour!$C$3:$E$288,3,FALSE)),0,VLOOKUP(B62,PGATour!$C$3:$E$288,3,FALSE))</f>
        <v>312121</v>
      </c>
      <c r="E62" s="66">
        <f t="shared" si="13"/>
        <v>0</v>
      </c>
      <c r="F62" s="1">
        <f t="shared" si="14"/>
        <v>0</v>
      </c>
      <c r="G62" s="1">
        <v>0</v>
      </c>
      <c r="H62" s="91">
        <v>0</v>
      </c>
      <c r="I62" s="91">
        <v>0</v>
      </c>
      <c r="J62" s="91">
        <v>0</v>
      </c>
      <c r="K62" s="91">
        <v>0</v>
      </c>
      <c r="L62" s="91">
        <v>0</v>
      </c>
      <c r="M62" s="91">
        <v>0</v>
      </c>
      <c r="N62" s="91">
        <v>0</v>
      </c>
      <c r="O62" s="91">
        <v>0</v>
      </c>
      <c r="P62" s="91">
        <v>0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</row>
    <row r="63" spans="1:28" x14ac:dyDescent="0.25">
      <c r="A63" s="4">
        <v>56</v>
      </c>
      <c r="B63" s="86" t="s">
        <v>71</v>
      </c>
      <c r="C63" s="91">
        <v>1032218</v>
      </c>
      <c r="D63">
        <f>IF(ISNA(VLOOKUP(B63,PGATour!$C$3:$E$288,3,FALSE)),0,VLOOKUP(B63,PGATour!$C$3:$E$288,3,FALSE))</f>
        <v>1216818</v>
      </c>
      <c r="E63" s="66">
        <f t="shared" si="13"/>
        <v>0</v>
      </c>
      <c r="F63" s="1">
        <f t="shared" si="14"/>
        <v>184600</v>
      </c>
      <c r="G63" s="1">
        <v>0</v>
      </c>
      <c r="H63" s="91">
        <v>0</v>
      </c>
      <c r="I63" s="91">
        <v>0</v>
      </c>
      <c r="J63" s="91">
        <v>0</v>
      </c>
      <c r="K63" s="91">
        <v>0</v>
      </c>
      <c r="L63" s="91">
        <v>0</v>
      </c>
      <c r="M63" s="91">
        <v>0</v>
      </c>
      <c r="N63" s="91">
        <v>0</v>
      </c>
      <c r="O63" s="91">
        <v>0</v>
      </c>
      <c r="P63" s="91">
        <v>0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>
        <v>0</v>
      </c>
      <c r="W63">
        <v>0</v>
      </c>
      <c r="X63">
        <v>0</v>
      </c>
      <c r="Y63">
        <v>0</v>
      </c>
      <c r="Z63">
        <v>184600</v>
      </c>
      <c r="AA63">
        <v>184600</v>
      </c>
      <c r="AB63">
        <v>184600</v>
      </c>
    </row>
    <row r="64" spans="1:28" x14ac:dyDescent="0.25">
      <c r="A64" s="4">
        <v>57</v>
      </c>
      <c r="B64" s="86" t="s">
        <v>53</v>
      </c>
      <c r="C64" s="91">
        <v>642442</v>
      </c>
      <c r="D64">
        <f>IF(ISNA(VLOOKUP(B64,PGATour!$C$3:$E$288,3,FALSE)),0,VLOOKUP(B64,PGATour!$C$3:$E$288,3,FALSE))</f>
        <v>1045463</v>
      </c>
      <c r="E64" s="66">
        <f t="shared" si="13"/>
        <v>0</v>
      </c>
      <c r="F64" s="1">
        <f t="shared" si="14"/>
        <v>403021</v>
      </c>
      <c r="G64" s="1">
        <v>0</v>
      </c>
      <c r="H64" s="91">
        <v>0</v>
      </c>
      <c r="I64" s="91">
        <v>0</v>
      </c>
      <c r="J64" s="91">
        <v>0</v>
      </c>
      <c r="K64" s="91">
        <v>0</v>
      </c>
      <c r="L64" s="91">
        <v>0</v>
      </c>
      <c r="M64" s="91">
        <v>0</v>
      </c>
      <c r="N64" s="91">
        <v>0</v>
      </c>
      <c r="O64" s="91">
        <v>0</v>
      </c>
      <c r="P64" s="91">
        <v>0</v>
      </c>
      <c r="Q64" s="91">
        <v>0</v>
      </c>
      <c r="R64" s="91">
        <v>0</v>
      </c>
      <c r="S64" s="91">
        <v>0</v>
      </c>
      <c r="T64" s="91">
        <v>0</v>
      </c>
      <c r="U64" s="91">
        <v>0</v>
      </c>
      <c r="V64">
        <v>0</v>
      </c>
      <c r="W64">
        <v>193200</v>
      </c>
      <c r="X64">
        <v>193200</v>
      </c>
      <c r="Y64">
        <v>274200</v>
      </c>
      <c r="Z64">
        <v>345821</v>
      </c>
      <c r="AA64">
        <v>403021</v>
      </c>
      <c r="AB64">
        <v>403021</v>
      </c>
    </row>
    <row r="65" spans="1:28" x14ac:dyDescent="0.25">
      <c r="A65" s="4">
        <v>58</v>
      </c>
      <c r="B65" s="86" t="s">
        <v>49</v>
      </c>
      <c r="C65" s="91">
        <v>329322</v>
      </c>
      <c r="D65">
        <f>IF(ISNA(VLOOKUP(B65,PGATour!$C$3:$E$288,3,FALSE)),0,VLOOKUP(B65,PGATour!$C$3:$E$288,3,FALSE))</f>
        <v>857173</v>
      </c>
      <c r="E65" s="66">
        <f t="shared" si="13"/>
        <v>0</v>
      </c>
      <c r="F65" s="1">
        <f t="shared" si="14"/>
        <v>527851</v>
      </c>
      <c r="G65" s="1">
        <v>0</v>
      </c>
      <c r="H65" s="91">
        <v>0</v>
      </c>
      <c r="I65" s="91">
        <v>0</v>
      </c>
      <c r="J65" s="91">
        <v>0</v>
      </c>
      <c r="K65" s="91">
        <v>0</v>
      </c>
      <c r="L65" s="91">
        <v>0</v>
      </c>
      <c r="M65" s="91">
        <v>0</v>
      </c>
      <c r="N65" s="91">
        <v>0</v>
      </c>
      <c r="O65" s="91">
        <v>0</v>
      </c>
      <c r="P65" s="91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>
        <v>17414</v>
      </c>
      <c r="W65">
        <v>133334</v>
      </c>
      <c r="X65">
        <v>133334</v>
      </c>
      <c r="Y65">
        <v>264191</v>
      </c>
      <c r="Z65">
        <v>307501</v>
      </c>
      <c r="AA65">
        <v>527851</v>
      </c>
      <c r="AB65">
        <v>527851</v>
      </c>
    </row>
    <row r="66" spans="1:28" x14ac:dyDescent="0.25">
      <c r="A66" s="4">
        <v>59</v>
      </c>
      <c r="B66" s="86" t="s">
        <v>99</v>
      </c>
      <c r="C66" s="91">
        <v>1160584</v>
      </c>
      <c r="D66">
        <f>IF(ISNA(VLOOKUP(B66,PGATour!$C$3:$E$288,3,FALSE)),0,VLOOKUP(B66,PGATour!$C$3:$E$288,3,FALSE))</f>
        <v>1377467</v>
      </c>
      <c r="E66" s="66">
        <f t="shared" si="13"/>
        <v>0</v>
      </c>
      <c r="F66" s="1">
        <f t="shared" si="14"/>
        <v>216883</v>
      </c>
      <c r="G66" s="1">
        <v>0</v>
      </c>
      <c r="H66" s="91">
        <v>0</v>
      </c>
      <c r="I66" s="91">
        <v>0</v>
      </c>
      <c r="J66" s="91">
        <v>0</v>
      </c>
      <c r="K66" s="91">
        <v>0</v>
      </c>
      <c r="L66" s="91">
        <v>0</v>
      </c>
      <c r="M66" s="91">
        <v>0</v>
      </c>
      <c r="N66" s="91">
        <v>0</v>
      </c>
      <c r="O66" s="91">
        <v>0</v>
      </c>
      <c r="P66" s="91">
        <v>0</v>
      </c>
      <c r="Q66" s="91">
        <v>0</v>
      </c>
      <c r="R66" s="91">
        <v>0</v>
      </c>
      <c r="S66" s="91">
        <v>0</v>
      </c>
      <c r="T66" s="91">
        <v>0</v>
      </c>
      <c r="U66" s="91">
        <v>0</v>
      </c>
      <c r="V66">
        <v>69325</v>
      </c>
      <c r="W66">
        <v>133380</v>
      </c>
      <c r="X66">
        <v>133380</v>
      </c>
      <c r="Y66">
        <v>154580</v>
      </c>
      <c r="Z66">
        <v>154580</v>
      </c>
      <c r="AA66">
        <v>154580</v>
      </c>
      <c r="AB66">
        <v>216883</v>
      </c>
    </row>
    <row r="67" spans="1:28" x14ac:dyDescent="0.25">
      <c r="A67" s="4">
        <v>60</v>
      </c>
      <c r="B67" s="86" t="s">
        <v>29</v>
      </c>
      <c r="C67" s="91">
        <v>42160</v>
      </c>
      <c r="D67">
        <f>IF(ISNA(VLOOKUP(B67,PGATour!$C$3:$E$288,3,FALSE)),0,VLOOKUP(B67,PGATour!$C$3:$E$288,3,FALSE))</f>
        <v>42160</v>
      </c>
      <c r="E67" s="66">
        <f t="shared" si="13"/>
        <v>0</v>
      </c>
      <c r="F67" s="1">
        <f t="shared" si="14"/>
        <v>0</v>
      </c>
      <c r="G67" s="1">
        <v>0</v>
      </c>
      <c r="H67" s="91">
        <v>0</v>
      </c>
      <c r="I67" s="91">
        <v>0</v>
      </c>
      <c r="J67" s="91">
        <v>0</v>
      </c>
      <c r="K67" s="91">
        <v>0</v>
      </c>
      <c r="L67" s="91">
        <v>0</v>
      </c>
      <c r="M67" s="91">
        <v>0</v>
      </c>
      <c r="N67" s="91">
        <v>0</v>
      </c>
      <c r="O67" s="91">
        <v>0</v>
      </c>
      <c r="P67" s="91">
        <v>0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</row>
    <row r="68" spans="1:28" x14ac:dyDescent="0.25">
      <c r="A68" s="4">
        <v>61</v>
      </c>
      <c r="B68" s="86" t="s">
        <v>215</v>
      </c>
      <c r="C68" s="91">
        <v>283856</v>
      </c>
      <c r="D68">
        <f>IF(ISNA(VLOOKUP(B68,PGATour!$C$3:$E$288,3,FALSE)),0,VLOOKUP(B68,PGATour!$C$3:$E$288,3,FALSE))</f>
        <v>483863</v>
      </c>
      <c r="E68" s="66">
        <f t="shared" si="13"/>
        <v>0</v>
      </c>
      <c r="F68" s="1">
        <f t="shared" si="14"/>
        <v>200007</v>
      </c>
      <c r="G68" s="1">
        <v>0</v>
      </c>
      <c r="H68" s="91">
        <v>0</v>
      </c>
      <c r="I68" s="91">
        <v>0</v>
      </c>
      <c r="J68" s="91">
        <v>0</v>
      </c>
      <c r="K68" s="91">
        <v>0</v>
      </c>
      <c r="L68" s="91">
        <v>0</v>
      </c>
      <c r="M68" s="91">
        <v>0</v>
      </c>
      <c r="N68" s="91">
        <v>0</v>
      </c>
      <c r="O68" s="91">
        <v>0</v>
      </c>
      <c r="P68" s="91">
        <v>0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>
        <v>13334</v>
      </c>
      <c r="W68">
        <v>13334</v>
      </c>
      <c r="X68">
        <v>163334</v>
      </c>
      <c r="Y68">
        <v>187014</v>
      </c>
      <c r="Z68">
        <v>187014</v>
      </c>
      <c r="AA68">
        <v>187014</v>
      </c>
      <c r="AB68">
        <v>200007</v>
      </c>
    </row>
    <row r="69" spans="1:28" x14ac:dyDescent="0.25">
      <c r="A69" s="4">
        <v>62</v>
      </c>
      <c r="B69" s="86" t="s">
        <v>12</v>
      </c>
      <c r="C69" s="91">
        <v>413897</v>
      </c>
      <c r="D69">
        <f>IF(ISNA(VLOOKUP(B69,PGATour!$C$3:$E$288,3,FALSE)),0,VLOOKUP(B69,PGATour!$C$3:$E$288,3,FALSE))</f>
        <v>483114</v>
      </c>
      <c r="E69" s="66">
        <f t="shared" si="13"/>
        <v>0</v>
      </c>
      <c r="F69" s="1">
        <f t="shared" si="14"/>
        <v>69217</v>
      </c>
      <c r="G69" s="1">
        <v>0</v>
      </c>
      <c r="H69" s="91">
        <v>0</v>
      </c>
      <c r="I69" s="91">
        <v>0</v>
      </c>
      <c r="J69" s="91">
        <v>0</v>
      </c>
      <c r="K69" s="91">
        <v>0</v>
      </c>
      <c r="L69" s="91">
        <v>0</v>
      </c>
      <c r="M69" s="91">
        <v>0</v>
      </c>
      <c r="N69" s="91">
        <v>0</v>
      </c>
      <c r="O69" s="91">
        <v>0</v>
      </c>
      <c r="P69" s="91">
        <v>0</v>
      </c>
      <c r="Q69" s="91">
        <v>0</v>
      </c>
      <c r="R69" s="91">
        <v>0</v>
      </c>
      <c r="S69" s="91">
        <v>0</v>
      </c>
      <c r="T69" s="91">
        <v>0</v>
      </c>
      <c r="U69" s="91">
        <v>0</v>
      </c>
      <c r="V69">
        <v>13334</v>
      </c>
      <c r="W69">
        <v>27617</v>
      </c>
      <c r="X69">
        <v>27617</v>
      </c>
      <c r="Y69">
        <v>27617</v>
      </c>
      <c r="Z69">
        <v>55307</v>
      </c>
      <c r="AA69">
        <v>69217</v>
      </c>
      <c r="AB69">
        <v>69217</v>
      </c>
    </row>
    <row r="70" spans="1:28" x14ac:dyDescent="0.25">
      <c r="A70" s="4">
        <v>63</v>
      </c>
      <c r="B70" s="86" t="s">
        <v>56</v>
      </c>
      <c r="C70" s="91">
        <v>747056</v>
      </c>
      <c r="D70">
        <f>IF(ISNA(VLOOKUP(B70,PGATour!$C$3:$E$288,3,FALSE)),0,VLOOKUP(B70,PGATour!$C$3:$E$288,3,FALSE))</f>
        <v>774224</v>
      </c>
      <c r="E70" s="66">
        <f t="shared" si="13"/>
        <v>0</v>
      </c>
      <c r="F70" s="1">
        <f t="shared" si="14"/>
        <v>27168</v>
      </c>
      <c r="G70" s="1">
        <v>0</v>
      </c>
      <c r="H70" s="91">
        <v>0</v>
      </c>
      <c r="I70" s="91">
        <v>0</v>
      </c>
      <c r="J70" s="91">
        <v>0</v>
      </c>
      <c r="K70" s="91">
        <v>0</v>
      </c>
      <c r="L70" s="91">
        <v>0</v>
      </c>
      <c r="M70" s="91">
        <v>0</v>
      </c>
      <c r="N70" s="91">
        <v>0</v>
      </c>
      <c r="O70" s="91">
        <v>0</v>
      </c>
      <c r="P70" s="91">
        <v>0</v>
      </c>
      <c r="Q70" s="91">
        <v>0</v>
      </c>
      <c r="R70" s="91">
        <v>0</v>
      </c>
      <c r="S70" s="91">
        <v>0</v>
      </c>
      <c r="T70" s="91">
        <v>0</v>
      </c>
      <c r="U70" s="91">
        <v>0</v>
      </c>
      <c r="V70">
        <v>12803</v>
      </c>
      <c r="W70">
        <v>12803</v>
      </c>
      <c r="X70">
        <v>12803</v>
      </c>
      <c r="Y70">
        <v>12803</v>
      </c>
      <c r="Z70">
        <v>12803</v>
      </c>
      <c r="AA70">
        <v>27168</v>
      </c>
      <c r="AB70">
        <v>27168</v>
      </c>
    </row>
    <row r="71" spans="1:28" x14ac:dyDescent="0.25">
      <c r="A71" s="4">
        <v>64</v>
      </c>
      <c r="B71" s="86" t="s">
        <v>173</v>
      </c>
      <c r="C71" s="91">
        <v>1490639</v>
      </c>
      <c r="D71">
        <f>IF(ISNA(VLOOKUP(B71,PGATour!$C$3:$E$288,3,FALSE)),0,VLOOKUP(B71,PGATour!$C$3:$E$288,3,FALSE))</f>
        <v>1591387</v>
      </c>
      <c r="E71" s="66">
        <f t="shared" si="13"/>
        <v>0</v>
      </c>
      <c r="F71" s="1">
        <f t="shared" si="14"/>
        <v>100748</v>
      </c>
      <c r="G71" s="1">
        <v>0</v>
      </c>
      <c r="H71" s="91">
        <v>0</v>
      </c>
      <c r="I71" s="91">
        <v>0</v>
      </c>
      <c r="J71" s="91">
        <v>0</v>
      </c>
      <c r="K71" s="91">
        <v>0</v>
      </c>
      <c r="L71" s="91">
        <v>0</v>
      </c>
      <c r="M71" s="91">
        <v>0</v>
      </c>
      <c r="N71" s="91">
        <v>0</v>
      </c>
      <c r="O71" s="91">
        <v>0</v>
      </c>
      <c r="P71" s="91">
        <v>0</v>
      </c>
      <c r="Q71" s="91">
        <v>0</v>
      </c>
      <c r="R71" s="91">
        <v>0</v>
      </c>
      <c r="S71" s="91">
        <v>0</v>
      </c>
      <c r="T71" s="91">
        <v>0</v>
      </c>
      <c r="U71" s="91">
        <v>0</v>
      </c>
      <c r="V71">
        <v>12803</v>
      </c>
      <c r="W71">
        <v>12803</v>
      </c>
      <c r="X71">
        <v>12803</v>
      </c>
      <c r="Y71">
        <v>70928</v>
      </c>
      <c r="Z71">
        <v>84702</v>
      </c>
      <c r="AA71">
        <v>84702</v>
      </c>
      <c r="AB71">
        <v>100748</v>
      </c>
    </row>
    <row r="72" spans="1:28" x14ac:dyDescent="0.25">
      <c r="A72" s="4">
        <v>65</v>
      </c>
      <c r="B72" s="86" t="s">
        <v>165</v>
      </c>
      <c r="C72" s="91">
        <v>822963</v>
      </c>
      <c r="D72">
        <f>IF(ISNA(VLOOKUP(B72,PGATour!$C$3:$E$288,3,FALSE)),0,VLOOKUP(B72,PGATour!$C$3:$E$288,3,FALSE))</f>
        <v>906018</v>
      </c>
      <c r="E72" s="66">
        <f t="shared" ref="E72:E107" si="15">-1+1</f>
        <v>0</v>
      </c>
      <c r="F72" s="1">
        <f t="shared" ref="F72:F107" si="16">IF(COLUMN()&lt;&gt;6,"Paste as VALUES!",$D72-$C72-$E72)</f>
        <v>83055</v>
      </c>
      <c r="G72" s="1">
        <v>0</v>
      </c>
      <c r="H72" s="91">
        <v>0</v>
      </c>
      <c r="I72" s="91">
        <v>0</v>
      </c>
      <c r="J72" s="91">
        <v>0</v>
      </c>
      <c r="K72" s="91">
        <v>0</v>
      </c>
      <c r="L72" s="91">
        <v>0</v>
      </c>
      <c r="M72" s="91">
        <v>0</v>
      </c>
      <c r="N72" s="91">
        <v>0</v>
      </c>
      <c r="O72" s="91">
        <v>0</v>
      </c>
      <c r="P72" s="91">
        <v>0</v>
      </c>
      <c r="Q72" s="91">
        <v>0</v>
      </c>
      <c r="R72" s="91">
        <v>0</v>
      </c>
      <c r="S72" s="91">
        <v>0</v>
      </c>
      <c r="T72" s="91">
        <v>0</v>
      </c>
      <c r="U72" s="91">
        <v>0</v>
      </c>
      <c r="V72">
        <v>0</v>
      </c>
      <c r="W72">
        <v>64055</v>
      </c>
      <c r="X72">
        <v>64055</v>
      </c>
      <c r="Y72">
        <v>83055</v>
      </c>
      <c r="Z72">
        <v>83055</v>
      </c>
      <c r="AA72">
        <v>83055</v>
      </c>
      <c r="AB72">
        <v>83055</v>
      </c>
    </row>
    <row r="73" spans="1:28" x14ac:dyDescent="0.25">
      <c r="A73" s="4">
        <v>66</v>
      </c>
      <c r="B73" s="77" t="s">
        <v>39</v>
      </c>
      <c r="C73" s="91">
        <v>299718</v>
      </c>
      <c r="D73">
        <f>IF(ISNA(VLOOKUP(B73,PGATour!$C$3:$E$288,3,FALSE)),0,VLOOKUP(B73,PGATour!$C$3:$E$288,3,FALSE))</f>
        <v>416259</v>
      </c>
      <c r="E73" s="66">
        <f t="shared" si="15"/>
        <v>0</v>
      </c>
      <c r="F73" s="1">
        <f t="shared" si="16"/>
        <v>116541</v>
      </c>
      <c r="G73" s="1">
        <v>0</v>
      </c>
      <c r="H73" s="91">
        <v>0</v>
      </c>
      <c r="I73" s="91">
        <v>0</v>
      </c>
      <c r="J73" s="91">
        <v>0</v>
      </c>
      <c r="K73" s="91">
        <v>0</v>
      </c>
      <c r="L73" s="91">
        <v>0</v>
      </c>
      <c r="M73" s="91">
        <v>0</v>
      </c>
      <c r="N73" s="91">
        <v>0</v>
      </c>
      <c r="O73" s="91">
        <v>0</v>
      </c>
      <c r="P73" s="91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>
        <v>25370</v>
      </c>
      <c r="W73">
        <v>72290</v>
      </c>
      <c r="X73">
        <v>72290</v>
      </c>
      <c r="Y73">
        <v>103690</v>
      </c>
      <c r="Z73">
        <v>116541</v>
      </c>
      <c r="AA73">
        <v>116541</v>
      </c>
      <c r="AB73">
        <v>116541</v>
      </c>
    </row>
    <row r="74" spans="1:28" x14ac:dyDescent="0.25">
      <c r="A74" s="4">
        <v>67</v>
      </c>
      <c r="B74" s="86" t="s">
        <v>86</v>
      </c>
      <c r="C74" s="91">
        <v>1284689</v>
      </c>
      <c r="D74">
        <f>IF(ISNA(VLOOKUP(B74,PGATour!$C$3:$E$288,3,FALSE)),0,VLOOKUP(B74,PGATour!$C$3:$E$288,3,FALSE))</f>
        <v>1442072</v>
      </c>
      <c r="E74" s="66">
        <f t="shared" si="15"/>
        <v>0</v>
      </c>
      <c r="F74" s="1">
        <f t="shared" si="16"/>
        <v>157383</v>
      </c>
      <c r="G74" s="1">
        <v>0</v>
      </c>
      <c r="H74" s="91">
        <v>0</v>
      </c>
      <c r="I74" s="91">
        <v>0</v>
      </c>
      <c r="J74" s="91">
        <v>0</v>
      </c>
      <c r="K74" s="91">
        <v>0</v>
      </c>
      <c r="L74" s="91">
        <v>0</v>
      </c>
      <c r="M74" s="91">
        <v>0</v>
      </c>
      <c r="N74" s="91">
        <v>0</v>
      </c>
      <c r="O74" s="91">
        <v>0</v>
      </c>
      <c r="P74" s="91">
        <v>0</v>
      </c>
      <c r="Q74" s="91">
        <v>0</v>
      </c>
      <c r="R74" s="91">
        <v>0</v>
      </c>
      <c r="S74" s="91">
        <v>0</v>
      </c>
      <c r="T74" s="91">
        <v>0</v>
      </c>
      <c r="U74" s="91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157383</v>
      </c>
    </row>
    <row r="75" spans="1:28" x14ac:dyDescent="0.25">
      <c r="A75" s="4">
        <v>68</v>
      </c>
      <c r="B75" s="86" t="s">
        <v>202</v>
      </c>
      <c r="C75" s="91">
        <v>319815</v>
      </c>
      <c r="D75">
        <f>IF(ISNA(VLOOKUP(B75,PGATour!$C$3:$E$288,3,FALSE)),0,VLOOKUP(B75,PGATour!$C$3:$E$288,3,FALSE))</f>
        <v>346056</v>
      </c>
      <c r="E75" s="66">
        <f t="shared" si="15"/>
        <v>0</v>
      </c>
      <c r="F75" s="1">
        <f t="shared" si="16"/>
        <v>26241</v>
      </c>
      <c r="G75" s="1">
        <v>0</v>
      </c>
      <c r="H75" s="91">
        <v>0</v>
      </c>
      <c r="I75" s="91">
        <v>0</v>
      </c>
      <c r="J75" s="91">
        <v>0</v>
      </c>
      <c r="K75" s="91">
        <v>0</v>
      </c>
      <c r="L75" s="91">
        <v>0</v>
      </c>
      <c r="M75" s="91">
        <v>0</v>
      </c>
      <c r="N75" s="91">
        <v>0</v>
      </c>
      <c r="O75" s="91">
        <v>0</v>
      </c>
      <c r="P75" s="91">
        <v>0</v>
      </c>
      <c r="Q75" s="91">
        <v>0</v>
      </c>
      <c r="R75" s="91">
        <v>0</v>
      </c>
      <c r="S75" s="91">
        <v>0</v>
      </c>
      <c r="T75" s="91">
        <v>0</v>
      </c>
      <c r="U75" s="91">
        <v>0</v>
      </c>
      <c r="V75">
        <v>0</v>
      </c>
      <c r="W75">
        <v>0</v>
      </c>
      <c r="X75">
        <v>0</v>
      </c>
      <c r="Y75">
        <v>0</v>
      </c>
      <c r="Z75">
        <v>12851</v>
      </c>
      <c r="AA75">
        <v>26241</v>
      </c>
      <c r="AB75">
        <v>26241</v>
      </c>
    </row>
    <row r="76" spans="1:28" x14ac:dyDescent="0.25">
      <c r="A76" s="4">
        <v>69</v>
      </c>
      <c r="B76" s="86" t="s">
        <v>137</v>
      </c>
      <c r="C76" s="91">
        <v>569466</v>
      </c>
      <c r="D76">
        <f>IF(ISNA(VLOOKUP(B76,PGATour!$C$3:$E$288,3,FALSE)),0,VLOOKUP(B76,PGATour!$C$3:$E$288,3,FALSE))</f>
        <v>809075</v>
      </c>
      <c r="E76" s="66">
        <f t="shared" si="15"/>
        <v>0</v>
      </c>
      <c r="F76" s="1">
        <f t="shared" si="16"/>
        <v>239609</v>
      </c>
      <c r="G76" s="1">
        <v>0</v>
      </c>
      <c r="H76" s="91">
        <v>0</v>
      </c>
      <c r="I76" s="91">
        <v>0</v>
      </c>
      <c r="J76" s="91">
        <v>0</v>
      </c>
      <c r="K76" s="91">
        <v>0</v>
      </c>
      <c r="L76" s="91">
        <v>0</v>
      </c>
      <c r="M76" s="91">
        <v>0</v>
      </c>
      <c r="N76" s="91">
        <v>0</v>
      </c>
      <c r="O76" s="91">
        <v>0</v>
      </c>
      <c r="P76" s="91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>
        <v>165200</v>
      </c>
      <c r="W76">
        <v>196299</v>
      </c>
      <c r="X76">
        <v>196299</v>
      </c>
      <c r="Y76">
        <v>196299</v>
      </c>
      <c r="Z76">
        <v>239609</v>
      </c>
      <c r="AA76">
        <v>239609</v>
      </c>
      <c r="AB76">
        <v>239609</v>
      </c>
    </row>
    <row r="77" spans="1:28" x14ac:dyDescent="0.25">
      <c r="A77" s="4">
        <v>70</v>
      </c>
      <c r="B77" s="86" t="s">
        <v>77</v>
      </c>
      <c r="C77" s="91">
        <v>277912</v>
      </c>
      <c r="D77">
        <f>IF(ISNA(VLOOKUP(B77,PGATour!$C$3:$E$288,3,FALSE)),0,VLOOKUP(B77,PGATour!$C$3:$E$288,3,FALSE))</f>
        <v>298512</v>
      </c>
      <c r="E77" s="66">
        <f t="shared" si="15"/>
        <v>0</v>
      </c>
      <c r="F77" s="1">
        <f t="shared" si="16"/>
        <v>20600</v>
      </c>
      <c r="G77" s="1">
        <v>0</v>
      </c>
      <c r="H77" s="91">
        <v>0</v>
      </c>
      <c r="I77" s="91">
        <v>0</v>
      </c>
      <c r="J77" s="91">
        <v>0</v>
      </c>
      <c r="K77" s="91">
        <v>0</v>
      </c>
      <c r="L77" s="91">
        <v>0</v>
      </c>
      <c r="M77" s="91">
        <v>0</v>
      </c>
      <c r="N77" s="91">
        <v>0</v>
      </c>
      <c r="O77" s="91">
        <v>0</v>
      </c>
      <c r="P77" s="91">
        <v>0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>
        <v>0</v>
      </c>
      <c r="W77">
        <v>0</v>
      </c>
      <c r="X77">
        <v>0</v>
      </c>
      <c r="Y77">
        <v>20600</v>
      </c>
      <c r="Z77">
        <v>20600</v>
      </c>
      <c r="AA77">
        <v>20600</v>
      </c>
      <c r="AB77">
        <v>20600</v>
      </c>
    </row>
    <row r="78" spans="1:28" x14ac:dyDescent="0.25">
      <c r="A78" s="4">
        <v>71</v>
      </c>
      <c r="B78" s="86" t="s">
        <v>146</v>
      </c>
      <c r="C78" s="91">
        <v>280647</v>
      </c>
      <c r="D78">
        <f>IF(ISNA(VLOOKUP(B78,PGATour!$C$3:$E$288,3,FALSE)),0,VLOOKUP(B78,PGATour!$C$3:$E$288,3,FALSE))</f>
        <v>504677</v>
      </c>
      <c r="E78" s="66">
        <f t="shared" si="15"/>
        <v>0</v>
      </c>
      <c r="F78" s="1">
        <f t="shared" si="16"/>
        <v>224030</v>
      </c>
      <c r="G78" s="1">
        <v>0</v>
      </c>
      <c r="H78" s="91">
        <v>0</v>
      </c>
      <c r="I78" s="91">
        <v>0</v>
      </c>
      <c r="J78" s="91">
        <v>0</v>
      </c>
      <c r="K78" s="91">
        <v>0</v>
      </c>
      <c r="L78" s="91">
        <v>0</v>
      </c>
      <c r="M78" s="91">
        <v>0</v>
      </c>
      <c r="N78" s="91">
        <v>0</v>
      </c>
      <c r="O78" s="91">
        <v>0</v>
      </c>
      <c r="P78" s="91">
        <v>0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>
        <v>0</v>
      </c>
      <c r="W78">
        <v>115920</v>
      </c>
      <c r="X78">
        <v>115920</v>
      </c>
      <c r="Y78">
        <v>174045</v>
      </c>
      <c r="Z78">
        <v>174045</v>
      </c>
      <c r="AA78">
        <v>205570</v>
      </c>
      <c r="AB78">
        <v>224030</v>
      </c>
    </row>
    <row r="79" spans="1:28" x14ac:dyDescent="0.25">
      <c r="A79" s="4">
        <v>72</v>
      </c>
      <c r="B79" s="86" t="s">
        <v>13</v>
      </c>
      <c r="C79" s="91">
        <v>239855</v>
      </c>
      <c r="D79">
        <f>IF(ISNA(VLOOKUP(B79,PGATour!$C$3:$E$288,3,FALSE)),0,VLOOKUP(B79,PGATour!$C$3:$E$288,3,FALSE))</f>
        <v>347228</v>
      </c>
      <c r="E79" s="66">
        <f t="shared" si="15"/>
        <v>0</v>
      </c>
      <c r="F79" s="1">
        <f t="shared" si="16"/>
        <v>107373</v>
      </c>
      <c r="G79" s="1">
        <v>0</v>
      </c>
      <c r="H79" s="91">
        <v>0</v>
      </c>
      <c r="I79" s="91">
        <v>0</v>
      </c>
      <c r="J79" s="91">
        <v>0</v>
      </c>
      <c r="K79" s="91">
        <v>0</v>
      </c>
      <c r="L79" s="91">
        <v>0</v>
      </c>
      <c r="M79" s="91">
        <v>0</v>
      </c>
      <c r="N79" s="91">
        <v>0</v>
      </c>
      <c r="O79" s="91">
        <v>0</v>
      </c>
      <c r="P79" s="91">
        <v>0</v>
      </c>
      <c r="Q79" s="91">
        <v>0</v>
      </c>
      <c r="R79" s="91">
        <v>0</v>
      </c>
      <c r="S79" s="91">
        <v>0</v>
      </c>
      <c r="T79" s="91">
        <v>0</v>
      </c>
      <c r="U79" s="91">
        <v>0</v>
      </c>
      <c r="V79">
        <v>11918</v>
      </c>
      <c r="W79">
        <v>75973</v>
      </c>
      <c r="X79">
        <v>75973</v>
      </c>
      <c r="Y79">
        <v>107373</v>
      </c>
      <c r="Z79">
        <v>107373</v>
      </c>
      <c r="AA79">
        <v>107373</v>
      </c>
      <c r="AB79">
        <v>107373</v>
      </c>
    </row>
    <row r="80" spans="1:28" x14ac:dyDescent="0.25">
      <c r="A80" s="4">
        <v>73</v>
      </c>
      <c r="B80" s="86" t="s">
        <v>31</v>
      </c>
      <c r="C80" s="91">
        <v>395843</v>
      </c>
      <c r="D80">
        <f>IF(ISNA(VLOOKUP(B80,PGATour!$C$3:$E$288,3,FALSE)),0,VLOOKUP(B80,PGATour!$C$3:$E$288,3,FALSE))</f>
        <v>716706</v>
      </c>
      <c r="E80" s="66">
        <f t="shared" si="15"/>
        <v>0</v>
      </c>
      <c r="F80" s="1">
        <f t="shared" si="16"/>
        <v>320863</v>
      </c>
      <c r="G80" s="1">
        <v>0</v>
      </c>
      <c r="H80" s="91">
        <v>0</v>
      </c>
      <c r="I80" s="91">
        <v>0</v>
      </c>
      <c r="J80" s="91">
        <v>0</v>
      </c>
      <c r="K80" s="91">
        <v>0</v>
      </c>
      <c r="L80" s="91">
        <v>0</v>
      </c>
      <c r="M80" s="91">
        <v>0</v>
      </c>
      <c r="N80" s="91">
        <v>0</v>
      </c>
      <c r="O80" s="91">
        <v>0</v>
      </c>
      <c r="P80" s="91">
        <v>0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>
        <v>25370</v>
      </c>
      <c r="W80">
        <v>25370</v>
      </c>
      <c r="X80">
        <v>88870</v>
      </c>
      <c r="Y80">
        <v>88870</v>
      </c>
      <c r="Z80">
        <v>88870</v>
      </c>
      <c r="AA80">
        <v>107863</v>
      </c>
      <c r="AB80">
        <v>320863</v>
      </c>
    </row>
    <row r="81" spans="1:28" x14ac:dyDescent="0.25">
      <c r="A81" s="4">
        <v>74</v>
      </c>
      <c r="B81" s="86" t="s">
        <v>91</v>
      </c>
      <c r="C81" s="91">
        <v>720463</v>
      </c>
      <c r="D81">
        <f>IF(ISNA(VLOOKUP(B81,PGATour!$C$3:$E$288,3,FALSE)),0,VLOOKUP(B81,PGATour!$C$3:$E$288,3,FALSE))</f>
        <v>1186952</v>
      </c>
      <c r="E81" s="66">
        <f t="shared" si="15"/>
        <v>0</v>
      </c>
      <c r="F81" s="1">
        <f t="shared" si="16"/>
        <v>466489</v>
      </c>
      <c r="G81" s="1">
        <v>0</v>
      </c>
      <c r="H81" s="91">
        <v>0</v>
      </c>
      <c r="I81" s="91">
        <v>0</v>
      </c>
      <c r="J81" s="91">
        <v>0</v>
      </c>
      <c r="K81" s="91">
        <v>0</v>
      </c>
      <c r="L81" s="91">
        <v>0</v>
      </c>
      <c r="M81" s="91">
        <v>0</v>
      </c>
      <c r="N81" s="91">
        <v>0</v>
      </c>
      <c r="O81" s="91">
        <v>0</v>
      </c>
      <c r="P81" s="91">
        <v>0</v>
      </c>
      <c r="Q81" s="91">
        <v>0</v>
      </c>
      <c r="R81" s="91">
        <v>0</v>
      </c>
      <c r="S81" s="91">
        <v>0</v>
      </c>
      <c r="T81" s="91">
        <v>0</v>
      </c>
      <c r="U81" s="91">
        <v>0</v>
      </c>
      <c r="V81">
        <v>43660</v>
      </c>
      <c r="W81">
        <v>43660</v>
      </c>
      <c r="X81">
        <v>43660</v>
      </c>
      <c r="Y81">
        <v>174517</v>
      </c>
      <c r="Z81">
        <v>246139</v>
      </c>
      <c r="AA81">
        <v>466489</v>
      </c>
      <c r="AB81">
        <v>466489</v>
      </c>
    </row>
    <row r="82" spans="1:28" x14ac:dyDescent="0.25">
      <c r="A82" s="4">
        <v>75</v>
      </c>
      <c r="B82" s="86" t="s">
        <v>51</v>
      </c>
      <c r="C82" s="91">
        <v>826290</v>
      </c>
      <c r="D82">
        <f>IF(ISNA(VLOOKUP(B82,PGATour!$C$3:$E$288,3,FALSE)),0,VLOOKUP(B82,PGATour!$C$3:$E$288,3,FALSE))</f>
        <v>895615</v>
      </c>
      <c r="E82" s="66">
        <f t="shared" si="15"/>
        <v>0</v>
      </c>
      <c r="F82" s="1">
        <f t="shared" si="16"/>
        <v>69325</v>
      </c>
      <c r="G82" s="1">
        <v>0</v>
      </c>
      <c r="H82" s="91">
        <v>0</v>
      </c>
      <c r="I82" s="91">
        <v>0</v>
      </c>
      <c r="J82" s="91">
        <v>0</v>
      </c>
      <c r="K82" s="91">
        <v>0</v>
      </c>
      <c r="L82" s="91">
        <v>0</v>
      </c>
      <c r="M82" s="91">
        <v>0</v>
      </c>
      <c r="N82" s="91">
        <v>0</v>
      </c>
      <c r="O82" s="91">
        <v>0</v>
      </c>
      <c r="P82" s="91">
        <v>0</v>
      </c>
      <c r="Q82" s="91">
        <v>0</v>
      </c>
      <c r="R82" s="91">
        <v>0</v>
      </c>
      <c r="S82" s="91">
        <v>0</v>
      </c>
      <c r="T82" s="91">
        <v>0</v>
      </c>
      <c r="U82" s="91">
        <v>0</v>
      </c>
      <c r="V82">
        <v>69325</v>
      </c>
      <c r="W82">
        <v>69325</v>
      </c>
      <c r="X82">
        <v>69325</v>
      </c>
      <c r="Y82">
        <v>69325</v>
      </c>
      <c r="Z82">
        <v>69325</v>
      </c>
      <c r="AA82">
        <v>69325</v>
      </c>
      <c r="AB82">
        <v>69325</v>
      </c>
    </row>
    <row r="83" spans="1:28" x14ac:dyDescent="0.25">
      <c r="A83" s="4">
        <v>76</v>
      </c>
      <c r="B83" s="86" t="s">
        <v>96</v>
      </c>
      <c r="C83" s="91">
        <v>342787</v>
      </c>
      <c r="D83">
        <f>IF(ISNA(VLOOKUP(B83,PGATour!$C$3:$E$288,3,FALSE)),0,VLOOKUP(B83,PGATour!$C$3:$E$288,3,FALSE))</f>
        <v>342787</v>
      </c>
      <c r="E83" s="66">
        <f t="shared" si="15"/>
        <v>0</v>
      </c>
      <c r="F83" s="1">
        <f t="shared" si="16"/>
        <v>0</v>
      </c>
      <c r="G83" s="1">
        <v>0</v>
      </c>
      <c r="H83" s="91">
        <v>0</v>
      </c>
      <c r="I83" s="91">
        <v>0</v>
      </c>
      <c r="J83" s="91">
        <v>0</v>
      </c>
      <c r="K83" s="91">
        <v>0</v>
      </c>
      <c r="L83" s="91">
        <v>0</v>
      </c>
      <c r="M83" s="91">
        <v>0</v>
      </c>
      <c r="N83" s="91">
        <v>0</v>
      </c>
      <c r="O83" s="91">
        <v>0</v>
      </c>
      <c r="P83" s="91">
        <v>0</v>
      </c>
      <c r="Q83" s="91">
        <v>0</v>
      </c>
      <c r="R83" s="91">
        <v>0</v>
      </c>
      <c r="S83" s="91">
        <v>0</v>
      </c>
      <c r="T83" s="91">
        <v>0</v>
      </c>
      <c r="U83" s="91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</row>
    <row r="84" spans="1:28" x14ac:dyDescent="0.25">
      <c r="A84" s="4">
        <v>77</v>
      </c>
      <c r="B84" s="86" t="s">
        <v>163</v>
      </c>
      <c r="C84" s="91">
        <v>167791</v>
      </c>
      <c r="D84">
        <f>IF(ISNA(VLOOKUP(B84,PGATour!$C$3:$E$288,3,FALSE)),0,VLOOKUP(B84,PGATour!$C$3:$E$288,3,FALSE))</f>
        <v>496759</v>
      </c>
      <c r="E84" s="66">
        <f t="shared" si="15"/>
        <v>0</v>
      </c>
      <c r="F84" s="1">
        <f t="shared" si="16"/>
        <v>328968</v>
      </c>
      <c r="G84" s="1">
        <v>0</v>
      </c>
      <c r="H84" s="91">
        <v>0</v>
      </c>
      <c r="I84" s="91">
        <v>0</v>
      </c>
      <c r="J84" s="91">
        <v>0</v>
      </c>
      <c r="K84" s="91">
        <v>0</v>
      </c>
      <c r="L84" s="91">
        <v>0</v>
      </c>
      <c r="M84" s="91">
        <v>0</v>
      </c>
      <c r="N84" s="91">
        <v>0</v>
      </c>
      <c r="O84" s="91">
        <v>0</v>
      </c>
      <c r="P84" s="91">
        <v>0</v>
      </c>
      <c r="Q84" s="91">
        <v>0</v>
      </c>
      <c r="R84" s="91">
        <v>0</v>
      </c>
      <c r="S84" s="91">
        <v>0</v>
      </c>
      <c r="T84" s="91">
        <v>0</v>
      </c>
      <c r="U84" s="91">
        <v>0</v>
      </c>
      <c r="V84">
        <v>0</v>
      </c>
      <c r="W84">
        <v>0</v>
      </c>
      <c r="X84">
        <v>0</v>
      </c>
      <c r="Y84">
        <v>81000</v>
      </c>
      <c r="Z84">
        <v>309975</v>
      </c>
      <c r="AA84">
        <v>328968</v>
      </c>
      <c r="AB84">
        <v>328968</v>
      </c>
    </row>
    <row r="85" spans="1:28" x14ac:dyDescent="0.25">
      <c r="A85" s="4">
        <v>78</v>
      </c>
      <c r="B85" s="86" t="s">
        <v>104</v>
      </c>
      <c r="C85" s="91">
        <v>513272</v>
      </c>
      <c r="D85">
        <f>IF(ISNA(VLOOKUP(B85,PGATour!$C$3:$E$288,3,FALSE)),0,VLOOKUP(B85,PGATour!$C$3:$E$288,3,FALSE))</f>
        <v>957469</v>
      </c>
      <c r="E85" s="66">
        <f t="shared" si="15"/>
        <v>0</v>
      </c>
      <c r="F85" s="1">
        <f t="shared" si="16"/>
        <v>444197</v>
      </c>
      <c r="G85" s="1">
        <v>0</v>
      </c>
      <c r="H85" s="91">
        <v>0</v>
      </c>
      <c r="I85" s="91">
        <v>0</v>
      </c>
      <c r="J85" s="91">
        <v>0</v>
      </c>
      <c r="K85" s="91">
        <v>0</v>
      </c>
      <c r="L85" s="91">
        <v>0</v>
      </c>
      <c r="M85" s="91">
        <v>0</v>
      </c>
      <c r="N85" s="91">
        <v>0</v>
      </c>
      <c r="O85" s="91">
        <v>0</v>
      </c>
      <c r="P85" s="91">
        <v>0</v>
      </c>
      <c r="Q85" s="91">
        <v>0</v>
      </c>
      <c r="R85" s="91">
        <v>0</v>
      </c>
      <c r="S85" s="91">
        <v>0</v>
      </c>
      <c r="T85" s="91">
        <v>0</v>
      </c>
      <c r="U85" s="91">
        <v>0</v>
      </c>
      <c r="V85">
        <v>69325</v>
      </c>
      <c r="W85">
        <v>133380</v>
      </c>
      <c r="X85">
        <v>133380</v>
      </c>
      <c r="Y85">
        <v>264237</v>
      </c>
      <c r="Z85">
        <v>264237</v>
      </c>
      <c r="AA85">
        <v>399112</v>
      </c>
      <c r="AB85">
        <v>444197</v>
      </c>
    </row>
    <row r="86" spans="1:28" x14ac:dyDescent="0.25">
      <c r="A86" s="4">
        <v>79</v>
      </c>
      <c r="B86" s="86" t="s">
        <v>80</v>
      </c>
      <c r="C86" s="91">
        <v>265910</v>
      </c>
      <c r="D86">
        <f>IF(ISNA(VLOOKUP(B86,PGATour!$C$3:$E$288,3,FALSE)),0,VLOOKUP(B86,PGATour!$C$3:$E$288,3,FALSE))</f>
        <v>371719</v>
      </c>
      <c r="E86" s="66">
        <f t="shared" si="15"/>
        <v>0</v>
      </c>
      <c r="F86" s="1">
        <f t="shared" si="16"/>
        <v>105809</v>
      </c>
      <c r="G86" s="1">
        <v>0</v>
      </c>
      <c r="H86" s="91">
        <v>0</v>
      </c>
      <c r="I86" s="91">
        <v>0</v>
      </c>
      <c r="J86" s="91">
        <v>0</v>
      </c>
      <c r="K86" s="91">
        <v>0</v>
      </c>
      <c r="L86" s="91">
        <v>0</v>
      </c>
      <c r="M86" s="91">
        <v>0</v>
      </c>
      <c r="N86" s="91">
        <v>0</v>
      </c>
      <c r="O86" s="91">
        <v>0</v>
      </c>
      <c r="P86" s="91">
        <v>0</v>
      </c>
      <c r="Q86" s="91">
        <v>0</v>
      </c>
      <c r="R86" s="91">
        <v>0</v>
      </c>
      <c r="S86" s="91">
        <v>0</v>
      </c>
      <c r="T86" s="91">
        <v>0</v>
      </c>
      <c r="U86" s="91">
        <v>0</v>
      </c>
      <c r="V86">
        <v>0</v>
      </c>
      <c r="W86">
        <v>31099</v>
      </c>
      <c r="X86">
        <v>31099</v>
      </c>
      <c r="Y86">
        <v>62499</v>
      </c>
      <c r="Z86">
        <v>105809</v>
      </c>
      <c r="AA86">
        <v>105809</v>
      </c>
      <c r="AB86">
        <v>105809</v>
      </c>
    </row>
    <row r="87" spans="1:28" x14ac:dyDescent="0.25">
      <c r="A87" s="4">
        <v>80</v>
      </c>
      <c r="B87" s="86" t="s">
        <v>15</v>
      </c>
      <c r="C87" s="91">
        <v>393049</v>
      </c>
      <c r="D87">
        <f>IF(ISNA(VLOOKUP(B87,PGATour!$C$3:$E$288,3,FALSE)),0,VLOOKUP(B87,PGATour!$C$3:$E$288,3,FALSE))</f>
        <v>713071</v>
      </c>
      <c r="E87" s="66">
        <f t="shared" si="15"/>
        <v>0</v>
      </c>
      <c r="F87" s="1">
        <f t="shared" si="16"/>
        <v>320022</v>
      </c>
      <c r="G87" s="1">
        <v>0</v>
      </c>
      <c r="H87" s="91">
        <v>0</v>
      </c>
      <c r="I87" s="91">
        <v>0</v>
      </c>
      <c r="J87" s="91">
        <v>0</v>
      </c>
      <c r="K87" s="91">
        <v>0</v>
      </c>
      <c r="L87" s="91">
        <v>0</v>
      </c>
      <c r="M87" s="91">
        <v>0</v>
      </c>
      <c r="N87" s="91">
        <v>0</v>
      </c>
      <c r="O87" s="91">
        <v>0</v>
      </c>
      <c r="P87" s="91">
        <v>0</v>
      </c>
      <c r="Q87" s="91">
        <v>0</v>
      </c>
      <c r="R87" s="91">
        <v>0</v>
      </c>
      <c r="S87" s="91">
        <v>0</v>
      </c>
      <c r="T87" s="91">
        <v>0</v>
      </c>
      <c r="U87" s="91">
        <v>0</v>
      </c>
      <c r="V87">
        <v>25370</v>
      </c>
      <c r="W87">
        <v>56470</v>
      </c>
      <c r="X87">
        <v>56470</v>
      </c>
      <c r="Y87">
        <v>114595</v>
      </c>
      <c r="Z87">
        <v>251861</v>
      </c>
      <c r="AA87">
        <v>283386</v>
      </c>
      <c r="AB87">
        <v>320022</v>
      </c>
    </row>
    <row r="88" spans="1:28" x14ac:dyDescent="0.25">
      <c r="A88" s="4">
        <v>81</v>
      </c>
      <c r="B88" s="86" t="s">
        <v>140</v>
      </c>
      <c r="C88" s="91">
        <v>599036</v>
      </c>
      <c r="D88">
        <f>IF(ISNA(VLOOKUP(B88,PGATour!$C$3:$E$288,3,FALSE)),0,VLOOKUP(B88,PGATour!$C$3:$E$288,3,FALSE))</f>
        <v>749036</v>
      </c>
      <c r="E88" s="66">
        <f t="shared" si="15"/>
        <v>0</v>
      </c>
      <c r="F88" s="1">
        <f t="shared" si="16"/>
        <v>150000</v>
      </c>
      <c r="G88" s="1">
        <v>0</v>
      </c>
      <c r="H88" s="91">
        <v>0</v>
      </c>
      <c r="I88" s="91">
        <v>0</v>
      </c>
      <c r="J88" s="91">
        <v>0</v>
      </c>
      <c r="K88" s="91">
        <v>0</v>
      </c>
      <c r="L88" s="91">
        <v>0</v>
      </c>
      <c r="M88" s="91">
        <v>0</v>
      </c>
      <c r="N88" s="91">
        <v>0</v>
      </c>
      <c r="O88" s="91">
        <v>0</v>
      </c>
      <c r="P88" s="91">
        <v>0</v>
      </c>
      <c r="Q88" s="91">
        <v>0</v>
      </c>
      <c r="R88" s="91">
        <v>0</v>
      </c>
      <c r="S88" s="91">
        <v>0</v>
      </c>
      <c r="T88" s="91">
        <v>0</v>
      </c>
      <c r="U88" s="91">
        <v>0</v>
      </c>
      <c r="V88">
        <v>0</v>
      </c>
      <c r="W88">
        <v>0</v>
      </c>
      <c r="X88">
        <v>150000</v>
      </c>
      <c r="Y88">
        <v>150000</v>
      </c>
      <c r="Z88">
        <v>150000</v>
      </c>
      <c r="AA88">
        <v>150000</v>
      </c>
      <c r="AB88">
        <v>150000</v>
      </c>
    </row>
    <row r="89" spans="1:28" x14ac:dyDescent="0.25">
      <c r="A89" s="4">
        <v>82</v>
      </c>
      <c r="B89" s="86" t="s">
        <v>123</v>
      </c>
      <c r="C89" s="91">
        <v>517860</v>
      </c>
      <c r="D89">
        <f>IF(ISNA(VLOOKUP(B89,PGATour!$C$3:$E$288,3,FALSE)),0,VLOOKUP(B89,PGATour!$C$3:$E$288,3,FALSE))</f>
        <v>626915</v>
      </c>
      <c r="E89" s="66">
        <f t="shared" si="15"/>
        <v>0</v>
      </c>
      <c r="F89" s="1">
        <f t="shared" si="16"/>
        <v>109055</v>
      </c>
      <c r="G89" s="1">
        <v>0</v>
      </c>
      <c r="H89" s="91">
        <v>0</v>
      </c>
      <c r="I89" s="91">
        <v>0</v>
      </c>
      <c r="J89" s="91">
        <v>0</v>
      </c>
      <c r="K89" s="91">
        <v>0</v>
      </c>
      <c r="L89" s="91">
        <v>0</v>
      </c>
      <c r="M89" s="91">
        <v>0</v>
      </c>
      <c r="N89" s="91">
        <v>0</v>
      </c>
      <c r="O89" s="91">
        <v>0</v>
      </c>
      <c r="P89" s="91">
        <v>0</v>
      </c>
      <c r="Q89" s="91">
        <v>0</v>
      </c>
      <c r="R89" s="91">
        <v>0</v>
      </c>
      <c r="S89" s="91">
        <v>0</v>
      </c>
      <c r="T89" s="91">
        <v>0</v>
      </c>
      <c r="U89" s="91">
        <v>0</v>
      </c>
      <c r="V89">
        <v>34220</v>
      </c>
      <c r="W89">
        <v>34220</v>
      </c>
      <c r="X89">
        <v>34220</v>
      </c>
      <c r="Y89">
        <v>34220</v>
      </c>
      <c r="Z89">
        <v>77530</v>
      </c>
      <c r="AA89">
        <v>109055</v>
      </c>
      <c r="AB89">
        <v>109055</v>
      </c>
    </row>
    <row r="90" spans="1:28" x14ac:dyDescent="0.25">
      <c r="A90" s="4">
        <v>83</v>
      </c>
      <c r="B90" s="86" t="s">
        <v>117</v>
      </c>
      <c r="C90" s="91">
        <v>321198</v>
      </c>
      <c r="D90">
        <f>IF(ISNA(VLOOKUP(B90,PGATour!$C$3:$E$288,3,FALSE)),0,VLOOKUP(B90,PGATour!$C$3:$E$288,3,FALSE))</f>
        <v>421498</v>
      </c>
      <c r="E90" s="66">
        <f t="shared" si="15"/>
        <v>0</v>
      </c>
      <c r="F90" s="1">
        <f t="shared" si="16"/>
        <v>100300</v>
      </c>
      <c r="G90" s="1">
        <v>0</v>
      </c>
      <c r="H90" s="91">
        <v>0</v>
      </c>
      <c r="I90" s="91">
        <v>0</v>
      </c>
      <c r="J90" s="91">
        <v>0</v>
      </c>
      <c r="K90" s="91">
        <v>0</v>
      </c>
      <c r="L90" s="91">
        <v>0</v>
      </c>
      <c r="M90" s="91">
        <v>0</v>
      </c>
      <c r="N90" s="91">
        <v>0</v>
      </c>
      <c r="O90" s="91">
        <v>0</v>
      </c>
      <c r="P90" s="91">
        <v>0</v>
      </c>
      <c r="Q90" s="91">
        <v>0</v>
      </c>
      <c r="R90" s="91">
        <v>0</v>
      </c>
      <c r="S90" s="91">
        <v>0</v>
      </c>
      <c r="T90" s="91">
        <v>0</v>
      </c>
      <c r="U90" s="91">
        <v>0</v>
      </c>
      <c r="V90">
        <v>100300</v>
      </c>
      <c r="W90">
        <v>100300</v>
      </c>
      <c r="X90">
        <v>100300</v>
      </c>
      <c r="Y90">
        <v>100300</v>
      </c>
      <c r="Z90">
        <v>100300</v>
      </c>
      <c r="AA90">
        <v>100300</v>
      </c>
      <c r="AB90">
        <v>100300</v>
      </c>
    </row>
    <row r="91" spans="1:28" x14ac:dyDescent="0.25">
      <c r="A91" s="4">
        <v>84</v>
      </c>
      <c r="B91" s="86" t="s">
        <v>100</v>
      </c>
      <c r="C91" s="91">
        <v>425230</v>
      </c>
      <c r="D91">
        <f>IF(ISNA(VLOOKUP(B91,PGATour!$C$3:$E$288,3,FALSE)),0,VLOOKUP(B91,PGATour!$C$3:$E$288,3,FALSE))</f>
        <v>617610</v>
      </c>
      <c r="E91" s="66">
        <f t="shared" si="15"/>
        <v>0</v>
      </c>
      <c r="F91" s="1">
        <f t="shared" si="16"/>
        <v>192380</v>
      </c>
      <c r="G91" s="1">
        <v>0</v>
      </c>
      <c r="H91" s="91">
        <v>0</v>
      </c>
      <c r="I91" s="91">
        <v>0</v>
      </c>
      <c r="J91" s="91">
        <v>0</v>
      </c>
      <c r="K91" s="91">
        <v>0</v>
      </c>
      <c r="L91" s="91">
        <v>0</v>
      </c>
      <c r="M91" s="91">
        <v>0</v>
      </c>
      <c r="N91" s="91">
        <v>0</v>
      </c>
      <c r="O91" s="91">
        <v>0</v>
      </c>
      <c r="P91" s="91">
        <v>0</v>
      </c>
      <c r="Q91" s="91">
        <v>0</v>
      </c>
      <c r="R91" s="91">
        <v>0</v>
      </c>
      <c r="S91" s="91">
        <v>0</v>
      </c>
      <c r="T91" s="91">
        <v>0</v>
      </c>
      <c r="U91" s="91">
        <v>0</v>
      </c>
      <c r="V91">
        <v>0</v>
      </c>
      <c r="W91">
        <v>0</v>
      </c>
      <c r="X91">
        <v>0</v>
      </c>
      <c r="Y91">
        <v>0</v>
      </c>
      <c r="Z91">
        <v>113600</v>
      </c>
      <c r="AA91">
        <v>192380</v>
      </c>
      <c r="AB91">
        <v>192380</v>
      </c>
    </row>
    <row r="92" spans="1:28" x14ac:dyDescent="0.25">
      <c r="A92" s="4">
        <v>85</v>
      </c>
      <c r="B92" s="86" t="s">
        <v>368</v>
      </c>
      <c r="C92" s="91">
        <v>1747981</v>
      </c>
      <c r="D92">
        <f>IF(ISNA(VLOOKUP(B92,PGATour!$C$3:$E$288,3,FALSE)),0,VLOOKUP(B92,PGATour!$C$3:$E$288,3,FALSE))</f>
        <v>1936754</v>
      </c>
      <c r="E92" s="66">
        <f t="shared" si="15"/>
        <v>0</v>
      </c>
      <c r="F92" s="1">
        <f t="shared" si="16"/>
        <v>188773</v>
      </c>
      <c r="G92" s="1">
        <v>0</v>
      </c>
      <c r="H92" s="91">
        <v>0</v>
      </c>
      <c r="I92" s="91">
        <v>0</v>
      </c>
      <c r="J92" s="91">
        <v>0</v>
      </c>
      <c r="K92" s="91">
        <v>0</v>
      </c>
      <c r="L92" s="91">
        <v>0</v>
      </c>
      <c r="M92" s="91">
        <v>0</v>
      </c>
      <c r="N92" s="91">
        <v>0</v>
      </c>
      <c r="O92" s="91">
        <v>0</v>
      </c>
      <c r="P92" s="91">
        <v>0</v>
      </c>
      <c r="Q92" s="91">
        <v>0</v>
      </c>
      <c r="R92" s="91">
        <v>0</v>
      </c>
      <c r="S92" s="91">
        <v>0</v>
      </c>
      <c r="T92" s="91">
        <v>0</v>
      </c>
      <c r="U92" s="91">
        <v>0</v>
      </c>
      <c r="V92">
        <v>0</v>
      </c>
      <c r="W92">
        <v>0</v>
      </c>
      <c r="X92">
        <v>85823</v>
      </c>
      <c r="Y92">
        <v>85823</v>
      </c>
      <c r="Z92">
        <v>85823</v>
      </c>
      <c r="AA92">
        <v>85823</v>
      </c>
      <c r="AB92">
        <v>188773</v>
      </c>
    </row>
    <row r="93" spans="1:28" x14ac:dyDescent="0.25">
      <c r="A93" s="4">
        <v>86</v>
      </c>
      <c r="B93" s="86" t="s">
        <v>61</v>
      </c>
      <c r="C93" s="91">
        <v>372599</v>
      </c>
      <c r="D93">
        <f>IF(ISNA(VLOOKUP(B93,PGATour!$C$3:$E$288,3,FALSE)),0,VLOOKUP(B93,PGATour!$C$3:$E$288,3,FALSE))</f>
        <v>417684</v>
      </c>
      <c r="E93" s="66">
        <f t="shared" si="15"/>
        <v>0</v>
      </c>
      <c r="F93" s="1">
        <f t="shared" si="16"/>
        <v>45085</v>
      </c>
      <c r="G93" s="1">
        <v>0</v>
      </c>
      <c r="H93" s="91">
        <v>0</v>
      </c>
      <c r="I93" s="91">
        <v>0</v>
      </c>
      <c r="J93" s="91">
        <v>0</v>
      </c>
      <c r="K93" s="91">
        <v>0</v>
      </c>
      <c r="L93" s="91">
        <v>0</v>
      </c>
      <c r="M93" s="91">
        <v>0</v>
      </c>
      <c r="N93" s="91">
        <v>0</v>
      </c>
      <c r="O93" s="91">
        <v>0</v>
      </c>
      <c r="P93" s="91">
        <v>0</v>
      </c>
      <c r="Q93" s="91">
        <v>0</v>
      </c>
      <c r="R93" s="91">
        <v>0</v>
      </c>
      <c r="S93" s="91">
        <v>0</v>
      </c>
      <c r="T93" s="91">
        <v>0</v>
      </c>
      <c r="U93" s="91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45085</v>
      </c>
    </row>
    <row r="94" spans="1:28" x14ac:dyDescent="0.25">
      <c r="A94" s="4">
        <v>87</v>
      </c>
      <c r="B94" s="86" t="s">
        <v>32</v>
      </c>
      <c r="C94" s="91">
        <v>656493</v>
      </c>
      <c r="D94">
        <f>IF(ISNA(VLOOKUP(B94,PGATour!$C$3:$E$288,3,FALSE)),0,VLOOKUP(B94,PGATour!$C$3:$E$288,3,FALSE))</f>
        <v>1183953</v>
      </c>
      <c r="E94" s="66">
        <f t="shared" si="15"/>
        <v>0</v>
      </c>
      <c r="F94" s="1">
        <f t="shared" si="16"/>
        <v>527460</v>
      </c>
      <c r="G94" s="1">
        <v>0</v>
      </c>
      <c r="H94" s="91">
        <v>0</v>
      </c>
      <c r="I94" s="91">
        <v>0</v>
      </c>
      <c r="J94" s="91">
        <v>0</v>
      </c>
      <c r="K94" s="91">
        <v>0</v>
      </c>
      <c r="L94" s="91">
        <v>0</v>
      </c>
      <c r="M94" s="91">
        <v>0</v>
      </c>
      <c r="N94" s="91">
        <v>0</v>
      </c>
      <c r="O94" s="91">
        <v>0</v>
      </c>
      <c r="P94" s="91">
        <v>0</v>
      </c>
      <c r="Q94" s="91">
        <v>0</v>
      </c>
      <c r="R94" s="91">
        <v>0</v>
      </c>
      <c r="S94" s="91">
        <v>0</v>
      </c>
      <c r="T94" s="91">
        <v>0</v>
      </c>
      <c r="U94" s="91">
        <v>0</v>
      </c>
      <c r="V94">
        <v>0</v>
      </c>
      <c r="W94">
        <v>0</v>
      </c>
      <c r="X94">
        <v>0</v>
      </c>
      <c r="Y94">
        <v>347500</v>
      </c>
      <c r="Z94">
        <v>347500</v>
      </c>
      <c r="AA94">
        <v>482375</v>
      </c>
      <c r="AB94">
        <v>527460</v>
      </c>
    </row>
    <row r="95" spans="1:28" x14ac:dyDescent="0.25">
      <c r="A95" s="4">
        <v>88</v>
      </c>
      <c r="B95" s="86" t="s">
        <v>109</v>
      </c>
      <c r="C95" s="91">
        <v>1244269</v>
      </c>
      <c r="D95">
        <f>IF(ISNA(VLOOKUP(B95,PGATour!$C$3:$E$288,3,FALSE)),0,VLOOKUP(B95,PGATour!$C$3:$E$288,3,FALSE))</f>
        <v>1263262</v>
      </c>
      <c r="E95" s="66">
        <f t="shared" si="15"/>
        <v>0</v>
      </c>
      <c r="F95" s="1">
        <f t="shared" si="16"/>
        <v>18993</v>
      </c>
      <c r="G95" s="1">
        <v>0</v>
      </c>
      <c r="H95" s="91">
        <v>0</v>
      </c>
      <c r="I95" s="91">
        <v>0</v>
      </c>
      <c r="J95" s="91">
        <v>0</v>
      </c>
      <c r="K95" s="91">
        <v>0</v>
      </c>
      <c r="L95" s="91">
        <v>0</v>
      </c>
      <c r="M95" s="91">
        <v>0</v>
      </c>
      <c r="N95" s="91">
        <v>0</v>
      </c>
      <c r="O95" s="91">
        <v>0</v>
      </c>
      <c r="P95" s="91">
        <v>0</v>
      </c>
      <c r="Q95" s="91">
        <v>0</v>
      </c>
      <c r="R95" s="91">
        <v>0</v>
      </c>
      <c r="S95" s="91">
        <v>0</v>
      </c>
      <c r="T95" s="91">
        <v>0</v>
      </c>
      <c r="U95" s="91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18993</v>
      </c>
      <c r="AB95">
        <v>18993</v>
      </c>
    </row>
    <row r="96" spans="1:28" x14ac:dyDescent="0.25">
      <c r="A96" s="4">
        <v>89</v>
      </c>
      <c r="B96" s="86" t="s">
        <v>110</v>
      </c>
      <c r="C96" s="91">
        <v>511731</v>
      </c>
      <c r="D96">
        <f>IF(ISNA(VLOOKUP(B96,PGATour!$C$3:$E$288,3,FALSE)),0,VLOOKUP(B96,PGATour!$C$3:$E$288,3,FALSE))</f>
        <v>814431</v>
      </c>
      <c r="E96" s="66">
        <f t="shared" si="15"/>
        <v>0</v>
      </c>
      <c r="F96" s="1">
        <f t="shared" si="16"/>
        <v>302700</v>
      </c>
      <c r="G96" s="1">
        <v>0</v>
      </c>
      <c r="H96" s="91">
        <v>0</v>
      </c>
      <c r="I96" s="91">
        <v>0</v>
      </c>
      <c r="J96" s="91">
        <v>0</v>
      </c>
      <c r="K96" s="91">
        <v>0</v>
      </c>
      <c r="L96" s="91">
        <v>0</v>
      </c>
      <c r="M96" s="91">
        <v>0</v>
      </c>
      <c r="N96" s="91">
        <v>0</v>
      </c>
      <c r="O96" s="91">
        <v>0</v>
      </c>
      <c r="P96" s="91">
        <v>0</v>
      </c>
      <c r="Q96" s="91">
        <v>0</v>
      </c>
      <c r="R96" s="91">
        <v>0</v>
      </c>
      <c r="S96" s="91">
        <v>0</v>
      </c>
      <c r="T96" s="91">
        <v>0</v>
      </c>
      <c r="U96" s="91">
        <v>0</v>
      </c>
      <c r="V96">
        <v>0</v>
      </c>
      <c r="W96">
        <v>239775</v>
      </c>
      <c r="X96">
        <v>239775</v>
      </c>
      <c r="Y96">
        <v>271175</v>
      </c>
      <c r="Z96">
        <v>271175</v>
      </c>
      <c r="AA96">
        <v>302700</v>
      </c>
      <c r="AB96">
        <v>302700</v>
      </c>
    </row>
    <row r="97" spans="1:28" x14ac:dyDescent="0.25">
      <c r="A97" s="4">
        <v>90</v>
      </c>
      <c r="B97" s="86" t="s">
        <v>159</v>
      </c>
      <c r="C97" s="91">
        <v>100083</v>
      </c>
      <c r="D97">
        <f>IF(ISNA(VLOOKUP(B97,PGATour!$C$3:$E$288,3,FALSE)),0,VLOOKUP(B97,PGATour!$C$3:$E$288,3,FALSE))</f>
        <v>153982</v>
      </c>
      <c r="E97" s="66">
        <f t="shared" si="15"/>
        <v>0</v>
      </c>
      <c r="F97" s="1">
        <f t="shared" si="16"/>
        <v>53899</v>
      </c>
      <c r="G97" s="1">
        <v>0</v>
      </c>
      <c r="H97" s="91">
        <v>0</v>
      </c>
      <c r="I97" s="91">
        <v>0</v>
      </c>
      <c r="J97" s="91">
        <v>0</v>
      </c>
      <c r="K97" s="91">
        <v>0</v>
      </c>
      <c r="L97" s="91">
        <v>0</v>
      </c>
      <c r="M97" s="91">
        <v>0</v>
      </c>
      <c r="N97" s="91">
        <v>0</v>
      </c>
      <c r="O97" s="91">
        <v>0</v>
      </c>
      <c r="P97" s="91">
        <v>0</v>
      </c>
      <c r="Q97" s="91">
        <v>0</v>
      </c>
      <c r="R97" s="91">
        <v>0</v>
      </c>
      <c r="S97" s="91">
        <v>0</v>
      </c>
      <c r="T97" s="91">
        <v>0</v>
      </c>
      <c r="U97" s="91">
        <v>0</v>
      </c>
      <c r="V97">
        <v>25370</v>
      </c>
      <c r="W97">
        <v>40964</v>
      </c>
      <c r="X97">
        <v>40964</v>
      </c>
      <c r="Y97">
        <v>40964</v>
      </c>
      <c r="Z97">
        <v>40964</v>
      </c>
      <c r="AA97">
        <v>53899</v>
      </c>
      <c r="AB97">
        <v>53899</v>
      </c>
    </row>
    <row r="98" spans="1:28" x14ac:dyDescent="0.25">
      <c r="A98" s="4">
        <v>91</v>
      </c>
      <c r="B98" s="86" t="s">
        <v>16</v>
      </c>
      <c r="C98" s="91">
        <v>245445</v>
      </c>
      <c r="D98">
        <f>IF(ISNA(VLOOKUP(B98,PGATour!$C$3:$E$288,3,FALSE)),0,VLOOKUP(B98,PGATour!$C$3:$E$288,3,FALSE))</f>
        <v>560473</v>
      </c>
      <c r="E98" s="66">
        <f t="shared" si="15"/>
        <v>0</v>
      </c>
      <c r="F98" s="1">
        <f t="shared" si="16"/>
        <v>315028</v>
      </c>
      <c r="G98" s="1">
        <v>0</v>
      </c>
      <c r="H98" s="91">
        <v>0</v>
      </c>
      <c r="I98" s="91">
        <v>0</v>
      </c>
      <c r="J98" s="91">
        <v>0</v>
      </c>
      <c r="K98" s="91">
        <v>0</v>
      </c>
      <c r="L98" s="91">
        <v>0</v>
      </c>
      <c r="M98" s="91">
        <v>0</v>
      </c>
      <c r="N98" s="91">
        <v>0</v>
      </c>
      <c r="O98" s="91">
        <v>0</v>
      </c>
      <c r="P98" s="91">
        <v>0</v>
      </c>
      <c r="Q98" s="91">
        <v>0</v>
      </c>
      <c r="R98" s="91">
        <v>0</v>
      </c>
      <c r="S98" s="91">
        <v>0</v>
      </c>
      <c r="T98" s="91">
        <v>0</v>
      </c>
      <c r="U98" s="91">
        <v>0</v>
      </c>
      <c r="V98">
        <v>11269</v>
      </c>
      <c r="W98">
        <v>26035</v>
      </c>
      <c r="X98">
        <v>26035</v>
      </c>
      <c r="Y98">
        <v>296035</v>
      </c>
      <c r="Z98">
        <v>296035</v>
      </c>
      <c r="AA98">
        <v>315028</v>
      </c>
      <c r="AB98">
        <v>315028</v>
      </c>
    </row>
    <row r="99" spans="1:28" x14ac:dyDescent="0.25">
      <c r="A99" s="4">
        <v>92</v>
      </c>
      <c r="B99" s="86" t="s">
        <v>102</v>
      </c>
      <c r="C99" s="91">
        <v>671233</v>
      </c>
      <c r="D99">
        <f>IF(ISNA(VLOOKUP(B99,PGATour!$C$3:$E$288,3,FALSE)),0,VLOOKUP(B99,PGATour!$C$3:$E$288,3,FALSE))</f>
        <v>1166508</v>
      </c>
      <c r="E99" s="66">
        <f t="shared" si="15"/>
        <v>0</v>
      </c>
      <c r="F99" s="1">
        <f t="shared" si="16"/>
        <v>495275</v>
      </c>
      <c r="G99" s="1">
        <v>0</v>
      </c>
      <c r="H99" s="91">
        <v>0</v>
      </c>
      <c r="I99" s="91">
        <v>0</v>
      </c>
      <c r="J99" s="91">
        <v>0</v>
      </c>
      <c r="K99" s="91">
        <v>0</v>
      </c>
      <c r="L99" s="91">
        <v>0</v>
      </c>
      <c r="M99" s="91">
        <v>0</v>
      </c>
      <c r="N99" s="91">
        <v>0</v>
      </c>
      <c r="O99" s="91">
        <v>0</v>
      </c>
      <c r="P99" s="91">
        <v>0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>
        <v>190275</v>
      </c>
      <c r="W99">
        <v>190275</v>
      </c>
      <c r="X99">
        <v>475275</v>
      </c>
      <c r="Y99">
        <v>495275</v>
      </c>
      <c r="Z99">
        <v>495275</v>
      </c>
      <c r="AA99">
        <v>495275</v>
      </c>
      <c r="AB99">
        <v>495275</v>
      </c>
    </row>
    <row r="100" spans="1:28" x14ac:dyDescent="0.25">
      <c r="A100" s="4">
        <v>93</v>
      </c>
      <c r="B100" s="86" t="s">
        <v>142</v>
      </c>
      <c r="C100" s="91">
        <v>836052</v>
      </c>
      <c r="D100">
        <f>IF(ISNA(VLOOKUP(B100,PGATour!$C$3:$E$288,3,FALSE)),0,VLOOKUP(B100,PGATour!$C$3:$E$288,3,FALSE))</f>
        <v>1221687</v>
      </c>
      <c r="E100" s="66">
        <f t="shared" si="15"/>
        <v>0</v>
      </c>
      <c r="F100" s="1">
        <f t="shared" si="16"/>
        <v>385635</v>
      </c>
      <c r="G100" s="1">
        <v>0</v>
      </c>
      <c r="H100" s="91">
        <v>0</v>
      </c>
      <c r="I100" s="91">
        <v>0</v>
      </c>
      <c r="J100" s="91">
        <v>0</v>
      </c>
      <c r="K100" s="91">
        <v>0</v>
      </c>
      <c r="L100" s="91">
        <v>0</v>
      </c>
      <c r="M100" s="91">
        <v>0</v>
      </c>
      <c r="N100" s="91">
        <v>0</v>
      </c>
      <c r="O100" s="91">
        <v>0</v>
      </c>
      <c r="P100" s="91">
        <v>0</v>
      </c>
      <c r="Q100" s="91">
        <v>0</v>
      </c>
      <c r="R100" s="91">
        <v>0</v>
      </c>
      <c r="S100" s="91">
        <v>0</v>
      </c>
      <c r="T100" s="91">
        <v>0</v>
      </c>
      <c r="U100" s="91">
        <v>0</v>
      </c>
      <c r="V100">
        <v>12803</v>
      </c>
      <c r="W100">
        <v>76858</v>
      </c>
      <c r="X100">
        <v>76858</v>
      </c>
      <c r="Y100">
        <v>76858</v>
      </c>
      <c r="Z100">
        <v>214124</v>
      </c>
      <c r="AA100">
        <v>348999</v>
      </c>
      <c r="AB100">
        <v>385635</v>
      </c>
    </row>
    <row r="101" spans="1:28" x14ac:dyDescent="0.25">
      <c r="A101" s="4">
        <v>94</v>
      </c>
      <c r="B101" s="77" t="s">
        <v>112</v>
      </c>
      <c r="C101" s="91">
        <v>138968</v>
      </c>
      <c r="D101">
        <f>IF(ISNA(VLOOKUP(B101,PGATour!$C$3:$E$288,3,FALSE)),0,VLOOKUP(B101,PGATour!$C$3:$E$288,3,FALSE))</f>
        <v>138968</v>
      </c>
      <c r="E101" s="66">
        <f t="shared" si="15"/>
        <v>0</v>
      </c>
      <c r="F101" s="1">
        <f t="shared" si="16"/>
        <v>0</v>
      </c>
      <c r="G101" s="1">
        <v>0</v>
      </c>
      <c r="H101" s="91">
        <v>0</v>
      </c>
      <c r="I101" s="91">
        <v>0</v>
      </c>
      <c r="J101" s="91">
        <v>0</v>
      </c>
      <c r="K101" s="91">
        <v>0</v>
      </c>
      <c r="L101" s="91">
        <v>0</v>
      </c>
      <c r="M101" s="91">
        <v>0</v>
      </c>
      <c r="N101" s="91">
        <v>0</v>
      </c>
      <c r="O101" s="91">
        <v>0</v>
      </c>
      <c r="P101" s="91">
        <v>0</v>
      </c>
      <c r="Q101" s="91">
        <v>0</v>
      </c>
      <c r="R101" s="91">
        <v>0</v>
      </c>
      <c r="S101" s="91">
        <v>0</v>
      </c>
      <c r="T101" s="91">
        <v>0</v>
      </c>
      <c r="U101" s="9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</row>
    <row r="102" spans="1:28" x14ac:dyDescent="0.25">
      <c r="A102" s="4">
        <v>95</v>
      </c>
      <c r="B102" s="78" t="s">
        <v>75</v>
      </c>
      <c r="C102" s="91">
        <v>207810</v>
      </c>
      <c r="D102">
        <f>IF(ISNA(VLOOKUP(B102,PGATour!$C$3:$E$288,3,FALSE)),0,VLOOKUP(B102,PGATour!$C$3:$E$288,3,FALSE))</f>
        <v>316631</v>
      </c>
      <c r="E102" s="66">
        <f t="shared" si="15"/>
        <v>0</v>
      </c>
      <c r="F102" s="1">
        <f t="shared" si="16"/>
        <v>108821</v>
      </c>
      <c r="G102" s="1">
        <v>0</v>
      </c>
      <c r="H102" s="91">
        <v>0</v>
      </c>
      <c r="I102" s="91">
        <v>0</v>
      </c>
      <c r="J102" s="91">
        <v>0</v>
      </c>
      <c r="K102" s="91">
        <v>0</v>
      </c>
      <c r="L102" s="91">
        <v>0</v>
      </c>
      <c r="M102" s="91">
        <v>0</v>
      </c>
      <c r="N102" s="91">
        <v>0</v>
      </c>
      <c r="O102" s="91">
        <v>0</v>
      </c>
      <c r="P102" s="91">
        <v>0</v>
      </c>
      <c r="Q102" s="91">
        <v>0</v>
      </c>
      <c r="R102" s="91">
        <v>0</v>
      </c>
      <c r="S102" s="91">
        <v>0</v>
      </c>
      <c r="T102" s="91">
        <v>0</v>
      </c>
      <c r="U102" s="91">
        <v>0</v>
      </c>
      <c r="V102">
        <v>43660</v>
      </c>
      <c r="W102">
        <v>74759</v>
      </c>
      <c r="X102">
        <v>74759</v>
      </c>
      <c r="Y102">
        <v>74759</v>
      </c>
      <c r="Z102">
        <v>92775</v>
      </c>
      <c r="AA102">
        <v>92775</v>
      </c>
      <c r="AB102">
        <v>108821</v>
      </c>
    </row>
    <row r="103" spans="1:28" s="66" customFormat="1" x14ac:dyDescent="0.25">
      <c r="A103" s="66">
        <v>96</v>
      </c>
      <c r="B103" s="90" t="s">
        <v>40</v>
      </c>
      <c r="C103" s="91">
        <v>694032</v>
      </c>
      <c r="D103" s="66">
        <f>IF(ISNA(VLOOKUP(B103,PGATour!$C$3:$E$288,3,FALSE)),0,VLOOKUP(B103,PGATour!$C$3:$E$288,3,FALSE))</f>
        <v>1331767</v>
      </c>
      <c r="E103" s="66">
        <f t="shared" si="15"/>
        <v>0</v>
      </c>
      <c r="F103" s="44">
        <f t="shared" si="16"/>
        <v>637735</v>
      </c>
      <c r="G103" s="91">
        <v>0</v>
      </c>
      <c r="H103" s="91">
        <v>0</v>
      </c>
      <c r="I103" s="91">
        <v>0</v>
      </c>
      <c r="J103" s="91">
        <v>0</v>
      </c>
      <c r="K103" s="91">
        <v>0</v>
      </c>
      <c r="L103" s="91">
        <v>0</v>
      </c>
      <c r="M103" s="91">
        <v>0</v>
      </c>
      <c r="N103" s="91">
        <v>0</v>
      </c>
      <c r="O103" s="91">
        <v>0</v>
      </c>
      <c r="P103" s="91">
        <v>0</v>
      </c>
      <c r="Q103" s="91">
        <v>0</v>
      </c>
      <c r="R103" s="91">
        <v>0</v>
      </c>
      <c r="S103" s="91">
        <v>0</v>
      </c>
      <c r="T103" s="91">
        <v>0</v>
      </c>
      <c r="U103" s="91">
        <v>0</v>
      </c>
      <c r="V103" s="66">
        <v>11269</v>
      </c>
      <c r="W103" s="66">
        <v>480469</v>
      </c>
      <c r="X103" s="66">
        <v>480469</v>
      </c>
      <c r="Y103" s="66">
        <v>480469</v>
      </c>
      <c r="Z103" s="66">
        <v>594069</v>
      </c>
      <c r="AA103" s="66">
        <v>625594</v>
      </c>
      <c r="AB103" s="66">
        <v>637735</v>
      </c>
    </row>
    <row r="104" spans="1:28" s="66" customFormat="1" x14ac:dyDescent="0.25">
      <c r="A104" s="66">
        <v>97</v>
      </c>
      <c r="B104" s="77" t="s">
        <v>35</v>
      </c>
      <c r="C104" s="91">
        <v>281636</v>
      </c>
      <c r="D104" s="66">
        <f>IF(ISNA(VLOOKUP(B104,PGATour!$C$3:$E$288,3,FALSE)),0,VLOOKUP(B104,PGATour!$C$3:$E$288,3,FALSE))</f>
        <v>310096</v>
      </c>
      <c r="E104" s="66">
        <f t="shared" si="15"/>
        <v>0</v>
      </c>
      <c r="F104" s="44">
        <f t="shared" si="16"/>
        <v>28460</v>
      </c>
      <c r="G104" s="91">
        <v>0</v>
      </c>
      <c r="H104" s="91">
        <v>0</v>
      </c>
      <c r="I104" s="91">
        <v>0</v>
      </c>
      <c r="J104" s="91">
        <v>0</v>
      </c>
      <c r="K104" s="91">
        <v>0</v>
      </c>
      <c r="L104" s="91">
        <v>0</v>
      </c>
      <c r="M104" s="91">
        <v>0</v>
      </c>
      <c r="N104" s="91">
        <v>0</v>
      </c>
      <c r="O104" s="91">
        <v>0</v>
      </c>
      <c r="P104" s="91">
        <v>0</v>
      </c>
      <c r="Q104" s="91">
        <v>0</v>
      </c>
      <c r="R104" s="91">
        <v>0</v>
      </c>
      <c r="S104" s="91">
        <v>0</v>
      </c>
      <c r="T104" s="91">
        <v>0</v>
      </c>
      <c r="U104" s="91">
        <v>0</v>
      </c>
      <c r="V104" s="66">
        <v>12272</v>
      </c>
      <c r="W104" s="66">
        <v>12272</v>
      </c>
      <c r="X104" s="66">
        <v>12272</v>
      </c>
      <c r="Y104" s="66">
        <v>12272</v>
      </c>
      <c r="Z104" s="66">
        <v>28460</v>
      </c>
      <c r="AA104" s="66">
        <v>28460</v>
      </c>
      <c r="AB104" s="66">
        <v>28460</v>
      </c>
    </row>
    <row r="105" spans="1:28" s="66" customFormat="1" x14ac:dyDescent="0.25">
      <c r="A105" s="66">
        <v>98</v>
      </c>
      <c r="B105" t="s">
        <v>130</v>
      </c>
      <c r="C105" s="91">
        <v>525122</v>
      </c>
      <c r="D105" s="66">
        <f>IF(ISNA(VLOOKUP(B105,PGATour!$C$3:$E$288,3,FALSE)),0,VLOOKUP(B105,PGATour!$C$3:$E$288,3,FALSE))</f>
        <v>695020</v>
      </c>
      <c r="E105" s="66">
        <f t="shared" si="15"/>
        <v>0</v>
      </c>
      <c r="F105" s="44">
        <f t="shared" si="16"/>
        <v>169898</v>
      </c>
      <c r="G105" s="91">
        <v>0</v>
      </c>
      <c r="H105" s="91">
        <v>0</v>
      </c>
      <c r="I105" s="91">
        <v>0</v>
      </c>
      <c r="J105" s="91">
        <v>0</v>
      </c>
      <c r="K105" s="91">
        <v>0</v>
      </c>
      <c r="L105" s="91">
        <v>0</v>
      </c>
      <c r="M105" s="91">
        <v>0</v>
      </c>
      <c r="N105" s="91">
        <v>0</v>
      </c>
      <c r="O105" s="91">
        <v>0</v>
      </c>
      <c r="P105" s="91">
        <v>0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  <c r="V105" s="66">
        <v>69325</v>
      </c>
      <c r="W105" s="66">
        <v>86317</v>
      </c>
      <c r="X105" s="66">
        <v>86317</v>
      </c>
      <c r="Y105" s="66">
        <v>86317</v>
      </c>
      <c r="Z105" s="66">
        <v>157938</v>
      </c>
      <c r="AA105" s="66">
        <v>169898</v>
      </c>
      <c r="AB105" s="66">
        <v>169898</v>
      </c>
    </row>
    <row r="106" spans="1:28" s="66" customFormat="1" x14ac:dyDescent="0.25">
      <c r="A106" s="66">
        <v>99</v>
      </c>
      <c r="B106" s="93" t="s">
        <v>364</v>
      </c>
      <c r="C106" s="91">
        <v>381522</v>
      </c>
      <c r="D106" s="66">
        <f>IF(ISNA(VLOOKUP(B106,PGATour!$C$3:$E$288,3,FALSE)),0,VLOOKUP(B106,PGATour!$C$3:$E$288,3,FALSE))</f>
        <v>615859</v>
      </c>
      <c r="E106" s="66">
        <f t="shared" si="15"/>
        <v>0</v>
      </c>
      <c r="F106" s="44">
        <f t="shared" si="16"/>
        <v>234337</v>
      </c>
      <c r="G106" s="91">
        <v>0</v>
      </c>
      <c r="H106" s="91">
        <v>0</v>
      </c>
      <c r="I106" s="91">
        <v>0</v>
      </c>
      <c r="J106" s="91">
        <v>0</v>
      </c>
      <c r="K106" s="91">
        <v>0</v>
      </c>
      <c r="L106" s="91">
        <v>0</v>
      </c>
      <c r="M106" s="91">
        <v>0</v>
      </c>
      <c r="N106" s="91">
        <v>0</v>
      </c>
      <c r="O106" s="91">
        <v>0</v>
      </c>
      <c r="P106" s="91">
        <v>0</v>
      </c>
      <c r="Q106" s="91">
        <v>0</v>
      </c>
      <c r="R106" s="91">
        <v>0</v>
      </c>
      <c r="S106" s="91">
        <v>0</v>
      </c>
      <c r="T106" s="91">
        <v>0</v>
      </c>
      <c r="U106" s="91">
        <v>0</v>
      </c>
      <c r="V106" s="66">
        <v>0</v>
      </c>
      <c r="W106" s="66">
        <v>0</v>
      </c>
      <c r="X106" s="66">
        <v>0</v>
      </c>
      <c r="Y106" s="66">
        <v>0</v>
      </c>
      <c r="Z106" s="66">
        <v>0</v>
      </c>
      <c r="AA106" s="66">
        <v>220350</v>
      </c>
      <c r="AB106" s="66">
        <v>234337</v>
      </c>
    </row>
    <row r="107" spans="1:28" x14ac:dyDescent="0.25">
      <c r="A107" s="4">
        <v>100</v>
      </c>
      <c r="B107" s="4" t="s">
        <v>306</v>
      </c>
      <c r="C107" s="91">
        <v>0</v>
      </c>
      <c r="D107">
        <f>IF(ISNA(VLOOKUP(B107,PGATour!$C$3:$E$288,3,FALSE)),0,VLOOKUP(B107,PGATour!$C$3:$E$288,3,FALSE))</f>
        <v>0</v>
      </c>
      <c r="E107" s="66">
        <f t="shared" si="15"/>
        <v>0</v>
      </c>
      <c r="F107" s="1">
        <f t="shared" si="16"/>
        <v>0</v>
      </c>
      <c r="G107" s="1">
        <v>0</v>
      </c>
      <c r="H107" s="91">
        <v>0</v>
      </c>
      <c r="I107" s="91">
        <v>0</v>
      </c>
      <c r="J107" s="91">
        <v>0</v>
      </c>
      <c r="K107" s="91">
        <v>0</v>
      </c>
      <c r="L107" s="91">
        <v>0</v>
      </c>
      <c r="M107" s="91">
        <v>0</v>
      </c>
      <c r="N107" s="91">
        <v>0</v>
      </c>
      <c r="O107" s="91">
        <v>0</v>
      </c>
      <c r="P107" s="91">
        <v>0</v>
      </c>
      <c r="Q107" s="91">
        <v>0</v>
      </c>
      <c r="R107" s="91">
        <v>0</v>
      </c>
      <c r="S107" s="91">
        <v>0</v>
      </c>
      <c r="T107" s="91">
        <v>0</v>
      </c>
      <c r="U107" s="91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</row>
  </sheetData>
  <sortState ref="B6:B288">
    <sortCondition ref="B6"/>
  </sortState>
  <hyperlinks>
    <hyperlink ref="B1" r:id="rId1"/>
  </hyperlinks>
  <pageMargins left="0.7" right="0.7" top="0.75" bottom="0.75" header="0.3" footer="0.3"/>
  <pageSetup scale="90" fitToHeight="2" orientation="portrait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G29"/>
  <sheetViews>
    <sheetView workbookViewId="0">
      <pane xSplit="7830" topLeftCell="V1" activePane="topRight"/>
      <selection activeCell="B4" sqref="B4:B23"/>
      <selection pane="topRight" activeCell="AC12" sqref="AC12"/>
    </sheetView>
  </sheetViews>
  <sheetFormatPr defaultRowHeight="15" x14ac:dyDescent="0.25"/>
  <cols>
    <col min="1" max="1" width="15" bestFit="1" customWidth="1"/>
    <col min="2" max="2" width="15.5703125" customWidth="1"/>
    <col min="3" max="3" width="15" customWidth="1"/>
    <col min="4" max="5" width="8.85546875" style="4"/>
    <col min="6" max="6" width="5.28515625" style="4" customWidth="1"/>
    <col min="8" max="53" width="11" customWidth="1"/>
  </cols>
  <sheetData>
    <row r="1" spans="1:59" x14ac:dyDescent="0.25">
      <c r="A1" s="4" t="s">
        <v>315</v>
      </c>
      <c r="B1" s="27">
        <v>21</v>
      </c>
      <c r="G1" s="7" t="str">
        <f>Results!F3</f>
        <v>Is a Major</v>
      </c>
      <c r="H1" s="8">
        <f>Results!G3</f>
        <v>0</v>
      </c>
      <c r="I1" s="8">
        <f>Results!H3</f>
        <v>0</v>
      </c>
      <c r="J1" s="8">
        <f>Results!I3</f>
        <v>0</v>
      </c>
      <c r="K1" s="8">
        <f>Results!J3</f>
        <v>0</v>
      </c>
      <c r="L1" s="8">
        <f>Results!K3</f>
        <v>0</v>
      </c>
      <c r="M1" s="8">
        <f>Results!L3</f>
        <v>0</v>
      </c>
      <c r="N1" s="8">
        <f>Results!M3</f>
        <v>0</v>
      </c>
      <c r="O1" s="8">
        <f>Results!N3</f>
        <v>0</v>
      </c>
      <c r="P1" s="8">
        <f>Results!O3</f>
        <v>0</v>
      </c>
      <c r="Q1" s="8">
        <f>Results!P3</f>
        <v>0</v>
      </c>
      <c r="R1" s="8">
        <f>Results!Q3</f>
        <v>0</v>
      </c>
      <c r="S1" s="8">
        <f>Results!R3</f>
        <v>0</v>
      </c>
      <c r="T1" s="8">
        <f>Results!S3</f>
        <v>0</v>
      </c>
      <c r="U1" s="8">
        <f>Results!T3</f>
        <v>0</v>
      </c>
      <c r="V1" s="8">
        <f>Results!U3</f>
        <v>1</v>
      </c>
      <c r="W1" s="8">
        <f>Results!V3</f>
        <v>0</v>
      </c>
      <c r="X1" s="8">
        <f>Results!W3</f>
        <v>0</v>
      </c>
      <c r="Y1" s="8">
        <f>Results!X3</f>
        <v>0</v>
      </c>
      <c r="Z1" s="8">
        <f>Results!Y3</f>
        <v>1</v>
      </c>
      <c r="AA1" s="8">
        <f>Results!Z3</f>
        <v>0</v>
      </c>
      <c r="AB1" s="8">
        <f>Results!AA3</f>
        <v>0</v>
      </c>
      <c r="AC1" s="8">
        <f>Results!AB3</f>
        <v>0</v>
      </c>
      <c r="AD1" s="8">
        <f>Results!AC3</f>
        <v>0</v>
      </c>
      <c r="AE1" s="8">
        <f>Results!AD3</f>
        <v>0</v>
      </c>
      <c r="AF1" s="8">
        <f>Results!AE3</f>
        <v>1</v>
      </c>
      <c r="AG1" s="8">
        <f>Results!AF3</f>
        <v>0</v>
      </c>
      <c r="AH1" s="8">
        <f>Results!AG3</f>
        <v>0</v>
      </c>
      <c r="AI1" s="8">
        <f>Results!AH3</f>
        <v>0</v>
      </c>
      <c r="AJ1" s="8">
        <f>Results!AI3</f>
        <v>0</v>
      </c>
      <c r="AK1" s="8">
        <f>Results!AJ3</f>
        <v>1</v>
      </c>
      <c r="AL1" s="8">
        <f>Results!AK3</f>
        <v>0</v>
      </c>
      <c r="AM1" s="8">
        <f>Results!AL3</f>
        <v>0</v>
      </c>
      <c r="AN1" s="8">
        <f>Results!AM3</f>
        <v>0</v>
      </c>
      <c r="AO1" s="8">
        <f>Results!AN3</f>
        <v>1</v>
      </c>
      <c r="AP1" s="8">
        <f>Results!AO3</f>
        <v>0</v>
      </c>
      <c r="AQ1" s="8">
        <f>Results!AP3</f>
        <v>0</v>
      </c>
      <c r="AR1" s="8">
        <f>Results!AQ3</f>
        <v>0</v>
      </c>
      <c r="AS1" s="8">
        <f>Results!AR3</f>
        <v>0</v>
      </c>
      <c r="AT1" s="8">
        <f>Results!AS3</f>
        <v>0</v>
      </c>
      <c r="AU1" s="8">
        <f>Results!AT3</f>
        <v>0</v>
      </c>
      <c r="AV1" s="8">
        <f>Results!AU3</f>
        <v>0</v>
      </c>
      <c r="AW1" s="8">
        <f>Results!AV3</f>
        <v>0</v>
      </c>
      <c r="AX1" s="8">
        <f>Results!AW3</f>
        <v>0</v>
      </c>
      <c r="AY1" s="8">
        <f>Results!AX3</f>
        <v>0</v>
      </c>
      <c r="AZ1" s="8">
        <f>Results!AY3</f>
        <v>0</v>
      </c>
      <c r="BA1" s="8">
        <f>Results!AZ3</f>
        <v>0</v>
      </c>
    </row>
    <row r="2" spans="1:59" x14ac:dyDescent="0.25">
      <c r="A2" s="4" t="s">
        <v>292</v>
      </c>
      <c r="B2" s="9">
        <f>Teams!B3</f>
        <v>42152</v>
      </c>
      <c r="C2" t="str">
        <f>Teams!B2</f>
        <v>AT&amp;T Byron Nelson ChampionshipFour Seasons Resort and Club Dallas at Las Colinas</v>
      </c>
      <c r="G2" s="7" t="str">
        <f>Results!F4</f>
        <v>Event</v>
      </c>
      <c r="H2" s="7" t="str">
        <f>Results!G4</f>
        <v>Hyundai Tournament of Champions</v>
      </c>
      <c r="I2" s="7" t="str">
        <f>Results!H4</f>
        <v>Sony Open in Hawaii</v>
      </c>
      <c r="J2" s="7" t="str">
        <f>Results!I4</f>
        <v>Humana Challenge in partnership with the Clinton F</v>
      </c>
      <c r="K2" s="7" t="str">
        <f>Results!J4</f>
        <v>Waste Management Phoenix Open</v>
      </c>
      <c r="L2" s="7" t="str">
        <f>Results!K4</f>
        <v>Farmers Insurance Open</v>
      </c>
      <c r="M2" s="7" t="str">
        <f>Results!L4</f>
        <v>AT&amp;T Pebble Beach National Pro-Am</v>
      </c>
      <c r="N2" s="7" t="str">
        <f>Results!M4</f>
        <v>Northern Trust Open</v>
      </c>
      <c r="O2" s="7" t="str">
        <f>Results!N4</f>
        <v>The Honda Classic</v>
      </c>
      <c r="P2" s="7" t="str">
        <f>Results!O4</f>
        <v>Puerto Rico Open presented by seepuertorico.com</v>
      </c>
      <c r="Q2" s="7" t="str">
        <f>Results!P4</f>
        <v>World Golf Championships-Cadillac Championship</v>
      </c>
      <c r="R2" s="7" t="str">
        <f>Results!Q4</f>
        <v>Valspar Championship</v>
      </c>
      <c r="S2" s="7" t="str">
        <f>Results!R4</f>
        <v>Arnold Palmer Invitational presented by Mastercard</v>
      </c>
      <c r="T2" s="7" t="str">
        <f>Results!S4</f>
        <v>Valero Texas Open</v>
      </c>
      <c r="U2" s="7" t="str">
        <f>Results!T4</f>
        <v>Shell Houston Open</v>
      </c>
      <c r="V2" s="7" t="str">
        <f>Results!U4</f>
        <v>The Masters</v>
      </c>
      <c r="W2" s="7" t="str">
        <f>Results!V4</f>
        <v>RBC Heritage</v>
      </c>
      <c r="X2" s="7" t="str">
        <f>Results!W4</f>
        <v>Zurich Classic of New OrleansTPC Louisiana</v>
      </c>
      <c r="Y2" s="7" t="str">
        <f>Results!X4</f>
        <v>WGC-Cadillac Match PlayTPC Harding Park</v>
      </c>
      <c r="Z2" s="7" t="str">
        <f>Results!Y4</f>
        <v>THE PLAYERS ChampionshipTPC Sawgrass</v>
      </c>
      <c r="AA2" s="7" t="str">
        <f>Results!Z4</f>
        <v>Wells Fargo ChampionshipQuail Hollow Club</v>
      </c>
      <c r="AB2" s="7" t="str">
        <f>Results!AA4</f>
        <v>Crowne Plaza Invitational at ColonialColonial Country Club</v>
      </c>
      <c r="AC2" s="7" t="str">
        <f>Results!AB4</f>
        <v>AT&amp;T Byron Nelson ChampionshipFour Seasons Resort and Club Dallas at Las Colinas</v>
      </c>
      <c r="AD2" s="7" t="str">
        <f>Results!AC4</f>
        <v>the Memorial Tournament presented by NationwideMuirfield Village Golf Club</v>
      </c>
      <c r="AE2" s="7" t="str">
        <f>Results!AD4</f>
        <v>FedEx St. Jude ClassicTPC Southwind</v>
      </c>
      <c r="AF2" s="7" t="str">
        <f>Results!AE4</f>
        <v>U.S. Open ChampionshipChambers Bay</v>
      </c>
      <c r="AG2" s="7" t="str">
        <f>Results!AF4</f>
        <v>Travelers ChampionshipTPC River Highlands</v>
      </c>
      <c r="AH2" s="7" t="str">
        <f>Results!AG4</f>
        <v>The Greenbrier ClassicThe Greenbrier</v>
      </c>
      <c r="AI2" s="7" t="str">
        <f>Results!AH4</f>
        <v>John Deere ClassicTPC Deere Run</v>
      </c>
      <c r="AJ2" s="7" t="str">
        <f>Results!AI4</f>
        <v>Barbasol ChampionshipRobert Trent Jones at Grand National</v>
      </c>
      <c r="AK2" s="7" t="str">
        <f>Results!AJ4</f>
        <v>The Open ChampionshipSt. Andrews</v>
      </c>
      <c r="AL2" s="7" t="str">
        <f>Results!AK4</f>
        <v>RBC Canadian OpenGlen Abbey Golf Club</v>
      </c>
      <c r="AM2" s="7" t="str">
        <f>Results!AL4</f>
        <v>Quicken Loans NationalRobert Trent Jones Golf Club</v>
      </c>
      <c r="AN2" s="7" t="str">
        <f>Results!AM4</f>
        <v>Barracuda ChampionshipMontreux Golf and Country Club</v>
      </c>
      <c r="AO2" s="7" t="str">
        <f>Results!AN4</f>
        <v>World Golf Championships - Bridgestone InvitationalFirestone Country Club</v>
      </c>
      <c r="AP2" s="7">
        <f>Results!AO4</f>
        <v>0</v>
      </c>
      <c r="AQ2" s="7">
        <f>Results!AP4</f>
        <v>0</v>
      </c>
      <c r="AR2" s="7">
        <f>Results!AQ4</f>
        <v>0</v>
      </c>
      <c r="AS2" s="7">
        <f>Results!AR4</f>
        <v>0</v>
      </c>
      <c r="AT2" s="7">
        <f>Results!AS4</f>
        <v>0</v>
      </c>
      <c r="AU2" s="7">
        <f>Results!AT4</f>
        <v>0</v>
      </c>
      <c r="AV2" s="7">
        <f>Results!AU4</f>
        <v>0</v>
      </c>
      <c r="AW2" s="7">
        <f>Results!AV4</f>
        <v>0</v>
      </c>
      <c r="AX2" s="7">
        <f>Results!AW4</f>
        <v>0</v>
      </c>
      <c r="AY2" s="7">
        <f>Results!AX4</f>
        <v>0</v>
      </c>
      <c r="AZ2" s="7">
        <f>Results!AY4</f>
        <v>0</v>
      </c>
      <c r="BA2" s="7">
        <f>Results!AZ4</f>
        <v>0</v>
      </c>
    </row>
    <row r="3" spans="1:59" x14ac:dyDescent="0.25">
      <c r="A3" s="4" t="s">
        <v>309</v>
      </c>
      <c r="B3" s="36" t="s">
        <v>310</v>
      </c>
      <c r="C3" s="3" t="s">
        <v>313</v>
      </c>
      <c r="D3" s="3" t="s">
        <v>312</v>
      </c>
      <c r="E3" s="3" t="s">
        <v>311</v>
      </c>
      <c r="G3" s="4" t="s">
        <v>296</v>
      </c>
      <c r="H3" s="2">
        <f>Results!G6</f>
        <v>42012</v>
      </c>
      <c r="I3" s="2">
        <f>Results!H6</f>
        <v>42019</v>
      </c>
      <c r="J3" s="2">
        <f>Results!I6</f>
        <v>42026</v>
      </c>
      <c r="K3" s="2">
        <f>Results!J6</f>
        <v>42033</v>
      </c>
      <c r="L3" s="2">
        <f>Results!K6</f>
        <v>42040</v>
      </c>
      <c r="M3" s="2">
        <f>Results!L6</f>
        <v>42047</v>
      </c>
      <c r="N3" s="2">
        <f>Results!M6</f>
        <v>42054</v>
      </c>
      <c r="O3" s="2">
        <f>Results!N6</f>
        <v>42061</v>
      </c>
      <c r="P3" s="2">
        <f>Results!O6</f>
        <v>42068</v>
      </c>
      <c r="Q3" s="2">
        <f>Results!P6</f>
        <v>42068</v>
      </c>
      <c r="R3" s="2">
        <f>Results!Q6</f>
        <v>42075</v>
      </c>
      <c r="S3" s="2">
        <f>Results!R6</f>
        <v>42082</v>
      </c>
      <c r="T3" s="2">
        <f>Results!S6</f>
        <v>42089</v>
      </c>
      <c r="U3" s="2">
        <f>Results!T6</f>
        <v>42096</v>
      </c>
      <c r="V3" s="2">
        <f>Results!U6</f>
        <v>42103</v>
      </c>
      <c r="W3" s="2">
        <f>Results!V6</f>
        <v>42110</v>
      </c>
      <c r="X3" s="2">
        <f>Results!W6</f>
        <v>42117</v>
      </c>
      <c r="Y3" s="2">
        <f>Results!X6</f>
        <v>42124</v>
      </c>
      <c r="Z3" s="2">
        <f>Results!Y6</f>
        <v>42131</v>
      </c>
      <c r="AA3" s="2">
        <f>Results!Z6</f>
        <v>42138</v>
      </c>
      <c r="AB3" s="2">
        <f>Results!AA6</f>
        <v>42145</v>
      </c>
      <c r="AC3" s="2">
        <f>Results!AB6</f>
        <v>42152</v>
      </c>
      <c r="AD3" s="2">
        <f>Results!AC6</f>
        <v>42159</v>
      </c>
      <c r="AE3" s="2">
        <f>Results!AD6</f>
        <v>42166</v>
      </c>
      <c r="AF3" s="2">
        <f>Results!AE6</f>
        <v>42173</v>
      </c>
      <c r="AG3" s="2">
        <f>Results!AF6</f>
        <v>42180</v>
      </c>
      <c r="AH3" s="2">
        <f>Results!AG6</f>
        <v>42187</v>
      </c>
      <c r="AI3" s="2">
        <f>Results!AH6</f>
        <v>42194</v>
      </c>
      <c r="AJ3" s="2">
        <f>Results!AI6</f>
        <v>42201</v>
      </c>
      <c r="AK3" s="2">
        <f>Results!AJ6</f>
        <v>42201</v>
      </c>
      <c r="AL3" s="2">
        <f>Results!AK6</f>
        <v>42208</v>
      </c>
      <c r="AM3" s="2">
        <f>Results!AL6</f>
        <v>42215</v>
      </c>
      <c r="AN3" s="2">
        <f>Results!AM6</f>
        <v>42222</v>
      </c>
      <c r="AO3" s="2">
        <f>Results!AN6</f>
        <v>42222</v>
      </c>
      <c r="AP3" s="2">
        <f>Results!AO6</f>
        <v>42229</v>
      </c>
      <c r="AQ3" s="2">
        <f>Results!AP6</f>
        <v>42236</v>
      </c>
      <c r="AR3" s="2">
        <f>Results!AQ6</f>
        <v>42243</v>
      </c>
      <c r="AS3" s="2">
        <f>Results!AR6</f>
        <v>42250</v>
      </c>
      <c r="AT3" s="2">
        <f>Results!AS6</f>
        <v>42257</v>
      </c>
      <c r="AU3" s="2">
        <f>Results!AT6</f>
        <v>42264</v>
      </c>
      <c r="AV3" s="2">
        <f>Results!AU6</f>
        <v>42271</v>
      </c>
      <c r="AW3" s="2">
        <f>Results!AV6</f>
        <v>42278</v>
      </c>
      <c r="AX3" s="2">
        <f>Results!AW6</f>
        <v>42285</v>
      </c>
      <c r="AY3" s="2">
        <f>Results!AX6</f>
        <v>42292</v>
      </c>
      <c r="AZ3" s="2">
        <f>Results!AY6</f>
        <v>42299</v>
      </c>
      <c r="BA3" s="2">
        <f>Results!AZ6</f>
        <v>42306</v>
      </c>
      <c r="BB3" s="2"/>
      <c r="BC3" s="2"/>
      <c r="BD3" s="2"/>
      <c r="BE3" s="2"/>
      <c r="BF3" s="2"/>
      <c r="BG3" s="2"/>
    </row>
    <row r="4" spans="1:59" x14ac:dyDescent="0.25">
      <c r="A4" t="str">
        <f>INDEX(Teams!$A$6:$BH$28,1,(ROW()-ROW($A$4))*3+1)</f>
        <v>Hackers</v>
      </c>
      <c r="B4" s="4">
        <f>IF(COLUMN()&lt;&gt;2,"Paste as VALUES!",INDEX(Teams!$A$6:$BH$28,22,(ROW()-ROW($A$4))*3+3))</f>
        <v>1216880</v>
      </c>
      <c r="C4">
        <f>SUM(H4:BA4)</f>
        <v>10715902</v>
      </c>
      <c r="D4" s="7">
        <f>Wins!B5</f>
        <v>5</v>
      </c>
      <c r="E4" s="7">
        <f>Wins!B32</f>
        <v>1</v>
      </c>
      <c r="G4" s="4"/>
      <c r="H4" s="4">
        <v>0</v>
      </c>
      <c r="I4" s="93">
        <v>0</v>
      </c>
      <c r="J4" s="93">
        <v>0</v>
      </c>
      <c r="K4" s="93">
        <v>0</v>
      </c>
      <c r="L4" s="93">
        <v>0</v>
      </c>
      <c r="M4" s="93">
        <v>0</v>
      </c>
      <c r="N4" s="93">
        <v>0</v>
      </c>
      <c r="O4" s="93">
        <v>0</v>
      </c>
      <c r="P4" s="93">
        <v>0</v>
      </c>
      <c r="Q4" s="93">
        <v>0</v>
      </c>
      <c r="R4" s="93">
        <v>0</v>
      </c>
      <c r="S4" s="93">
        <v>0</v>
      </c>
      <c r="T4" s="93">
        <v>0</v>
      </c>
      <c r="U4" s="93">
        <v>0</v>
      </c>
      <c r="V4" s="93">
        <v>0</v>
      </c>
      <c r="W4" s="37">
        <v>0</v>
      </c>
      <c r="X4" s="37">
        <v>997329</v>
      </c>
      <c r="Y4" s="37">
        <v>2466123</v>
      </c>
      <c r="Z4" s="37">
        <v>2631530</v>
      </c>
      <c r="AA4" s="37">
        <v>2181646</v>
      </c>
      <c r="AB4" s="38">
        <v>1222394</v>
      </c>
      <c r="AC4" s="38">
        <v>1216880</v>
      </c>
      <c r="AD4" s="39"/>
      <c r="AE4" s="39"/>
      <c r="AF4" s="40"/>
      <c r="AG4" s="40"/>
      <c r="AH4" s="40"/>
      <c r="AI4" s="40"/>
      <c r="AJ4" s="41"/>
      <c r="AK4" s="41"/>
      <c r="AL4" s="41"/>
      <c r="AM4" s="42"/>
      <c r="AN4" s="42"/>
      <c r="AO4" s="43"/>
      <c r="AP4" s="43"/>
      <c r="AQ4" s="43"/>
      <c r="AR4" s="43"/>
    </row>
    <row r="5" spans="1:59" x14ac:dyDescent="0.25">
      <c r="A5" s="4" t="str">
        <f>INDEX(Teams!$A$6:$BH$28,1,(ROW()-ROW($A$4))*3+1)</f>
        <v>Full Catastrophe</v>
      </c>
      <c r="B5" s="95">
        <f>IF(COLUMN()&lt;&gt;2,"Paste as VALUES!",INDEX(Teams!$A$6:$BH$28,22,(ROW()-ROW($A$4))*3+3))</f>
        <v>593169</v>
      </c>
      <c r="C5" s="4">
        <f t="shared" ref="C5:C23" si="0">SUM(H5:BA5)</f>
        <v>4871754</v>
      </c>
      <c r="D5" s="7">
        <f>Wins!B6</f>
        <v>0</v>
      </c>
      <c r="E5" s="7">
        <f>Wins!B33</f>
        <v>0</v>
      </c>
      <c r="H5" s="32">
        <v>0</v>
      </c>
      <c r="I5" s="93">
        <v>0</v>
      </c>
      <c r="J5" s="93">
        <v>0</v>
      </c>
      <c r="K5" s="93">
        <v>0</v>
      </c>
      <c r="L5" s="93">
        <v>0</v>
      </c>
      <c r="M5" s="93">
        <v>0</v>
      </c>
      <c r="N5" s="93">
        <v>0</v>
      </c>
      <c r="O5" s="93">
        <v>0</v>
      </c>
      <c r="P5" s="93">
        <v>0</v>
      </c>
      <c r="Q5" s="93">
        <v>0</v>
      </c>
      <c r="R5" s="93">
        <v>0</v>
      </c>
      <c r="S5" s="93">
        <v>0</v>
      </c>
      <c r="T5" s="93">
        <v>0</v>
      </c>
      <c r="U5" s="93">
        <v>0</v>
      </c>
      <c r="V5" s="93">
        <v>0</v>
      </c>
      <c r="W5" s="37">
        <v>0</v>
      </c>
      <c r="X5" s="37">
        <v>434309</v>
      </c>
      <c r="Y5" s="37">
        <v>697417</v>
      </c>
      <c r="Z5" s="37">
        <v>1816787</v>
      </c>
      <c r="AA5" s="37">
        <v>466049</v>
      </c>
      <c r="AB5" s="38">
        <v>864023</v>
      </c>
      <c r="AC5" s="38">
        <v>593169</v>
      </c>
      <c r="AD5" s="39"/>
      <c r="AE5" s="39"/>
      <c r="AF5" s="40"/>
      <c r="AG5" s="40"/>
      <c r="AH5" s="40"/>
      <c r="AI5" s="40"/>
      <c r="AJ5" s="41"/>
      <c r="AK5" s="41"/>
      <c r="AL5" s="41"/>
      <c r="AM5" s="42"/>
      <c r="AN5" s="42"/>
      <c r="AO5" s="43"/>
      <c r="AP5" s="43"/>
      <c r="AQ5" s="43"/>
      <c r="AR5" s="43"/>
    </row>
    <row r="6" spans="1:59" x14ac:dyDescent="0.25">
      <c r="A6" s="4" t="str">
        <f>INDEX(Teams!$A$6:$BH$28,1,(ROW()-ROW($A$4))*3+1)</f>
        <v>Fred's Duffers</v>
      </c>
      <c r="B6" s="95">
        <f>IF(COLUMN()&lt;&gt;2,"Paste as VALUES!",INDEX(Teams!$A$6:$BH$28,22,(ROW()-ROW($A$4))*3+3))</f>
        <v>1048587</v>
      </c>
      <c r="C6" s="4">
        <f t="shared" si="0"/>
        <v>5135664</v>
      </c>
      <c r="D6" s="7">
        <f>Wins!B7</f>
        <v>0</v>
      </c>
      <c r="E6" s="7">
        <f>Wins!B34</f>
        <v>0</v>
      </c>
      <c r="H6" s="32">
        <v>0</v>
      </c>
      <c r="I6" s="93">
        <v>0</v>
      </c>
      <c r="J6" s="93">
        <v>0</v>
      </c>
      <c r="K6" s="93">
        <v>0</v>
      </c>
      <c r="L6" s="93">
        <v>0</v>
      </c>
      <c r="M6" s="93">
        <v>0</v>
      </c>
      <c r="N6" s="93">
        <v>0</v>
      </c>
      <c r="O6" s="93">
        <v>0</v>
      </c>
      <c r="P6" s="93">
        <v>0</v>
      </c>
      <c r="Q6" s="93">
        <v>0</v>
      </c>
      <c r="R6" s="93">
        <v>0</v>
      </c>
      <c r="S6" s="93">
        <v>0</v>
      </c>
      <c r="T6" s="93">
        <v>0</v>
      </c>
      <c r="U6" s="93">
        <v>0</v>
      </c>
      <c r="V6" s="93">
        <v>0</v>
      </c>
      <c r="W6" s="37">
        <v>0</v>
      </c>
      <c r="X6" s="37">
        <v>819163</v>
      </c>
      <c r="Y6" s="37">
        <v>909746</v>
      </c>
      <c r="Z6" s="37">
        <v>1174799</v>
      </c>
      <c r="AA6" s="37">
        <v>440757</v>
      </c>
      <c r="AB6" s="38">
        <v>742612</v>
      </c>
      <c r="AC6" s="38">
        <v>1048587</v>
      </c>
      <c r="AD6" s="39"/>
      <c r="AE6" s="39"/>
      <c r="AF6" s="40"/>
      <c r="AG6" s="40"/>
      <c r="AH6" s="40"/>
      <c r="AI6" s="40"/>
      <c r="AJ6" s="41"/>
      <c r="AK6" s="41"/>
      <c r="AL6" s="41"/>
      <c r="AM6" s="42"/>
      <c r="AN6" s="42"/>
      <c r="AO6" s="43"/>
      <c r="AP6" s="43"/>
      <c r="AQ6" s="43"/>
      <c r="AR6" s="43"/>
    </row>
    <row r="7" spans="1:59" x14ac:dyDescent="0.25">
      <c r="A7" s="4" t="str">
        <f>INDEX(Teams!$A$6:$BH$28,1,(ROW()-ROW($A$4))*3+1)</f>
        <v>The Bush League</v>
      </c>
      <c r="B7" s="95">
        <f>IF(COLUMN()&lt;&gt;2,"Paste as VALUES!",INDEX(Teams!$A$6:$BH$28,22,(ROW()-ROW($A$4))*3+3))</f>
        <v>686748</v>
      </c>
      <c r="C7" s="4">
        <f t="shared" si="0"/>
        <v>5575050</v>
      </c>
      <c r="D7" s="7">
        <f>Wins!B8</f>
        <v>1</v>
      </c>
      <c r="E7" s="7">
        <f>Wins!B35</f>
        <v>0</v>
      </c>
      <c r="H7" s="32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  <c r="R7" s="93">
        <v>0</v>
      </c>
      <c r="S7" s="93">
        <v>0</v>
      </c>
      <c r="T7" s="93">
        <v>0</v>
      </c>
      <c r="U7" s="93">
        <v>0</v>
      </c>
      <c r="V7" s="93">
        <v>0</v>
      </c>
      <c r="W7" s="37">
        <v>0</v>
      </c>
      <c r="X7" s="37">
        <v>96640</v>
      </c>
      <c r="Y7" s="37">
        <v>1887355</v>
      </c>
      <c r="Z7" s="37">
        <v>1066662</v>
      </c>
      <c r="AA7" s="37">
        <v>555866</v>
      </c>
      <c r="AB7" s="38">
        <v>1281779</v>
      </c>
      <c r="AC7" s="38">
        <v>686748</v>
      </c>
      <c r="AD7" s="39"/>
      <c r="AE7" s="39"/>
      <c r="AF7" s="40"/>
      <c r="AG7" s="40"/>
      <c r="AH7" s="40"/>
      <c r="AI7" s="40"/>
      <c r="AJ7" s="41"/>
      <c r="AK7" s="41"/>
      <c r="AL7" s="41"/>
      <c r="AM7" s="42"/>
      <c r="AN7" s="42"/>
      <c r="AO7" s="43"/>
      <c r="AP7" s="43"/>
      <c r="AQ7" s="43"/>
      <c r="AR7" s="43"/>
    </row>
    <row r="8" spans="1:59" x14ac:dyDescent="0.25">
      <c r="A8" s="4">
        <f>INDEX(Teams!$A$6:$BH$28,1,(ROW()-ROW($A$4))*3+1)</f>
        <v>0</v>
      </c>
      <c r="B8" s="95">
        <f>IF(COLUMN()&lt;&gt;2,"Paste as VALUES!",INDEX(Teams!$A$6:$BH$28,22,(ROW()-ROW($A$4))*3+3))</f>
        <v>0</v>
      </c>
      <c r="C8" s="4">
        <f t="shared" si="0"/>
        <v>0</v>
      </c>
      <c r="D8" s="7">
        <f>Wins!B9</f>
        <v>0</v>
      </c>
      <c r="E8" s="7">
        <f>Wins!B36</f>
        <v>0</v>
      </c>
      <c r="H8" s="32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93">
        <v>0</v>
      </c>
      <c r="U8" s="93">
        <v>0</v>
      </c>
      <c r="V8" s="93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8">
        <v>0</v>
      </c>
      <c r="AC8" s="38">
        <v>0</v>
      </c>
      <c r="AD8" s="39"/>
      <c r="AE8" s="39"/>
      <c r="AF8" s="40"/>
      <c r="AG8" s="40"/>
      <c r="AH8" s="40"/>
      <c r="AI8" s="40"/>
      <c r="AJ8" s="41"/>
      <c r="AK8" s="41"/>
      <c r="AL8" s="41"/>
      <c r="AM8" s="42"/>
      <c r="AN8" s="42"/>
      <c r="AO8" s="43"/>
      <c r="AP8" s="43"/>
      <c r="AQ8" s="43"/>
      <c r="AR8" s="43"/>
    </row>
    <row r="9" spans="1:59" x14ac:dyDescent="0.25">
      <c r="A9" s="4">
        <f>INDEX(Teams!$A$6:$BH$28,1,(ROW()-ROW($A$4))*3+1)</f>
        <v>0</v>
      </c>
      <c r="B9" s="95">
        <f>IF(COLUMN()&lt;&gt;2,"Paste as VALUES!",INDEX(Teams!$A$6:$BH$28,22,(ROW()-ROW($A$4))*3+3))</f>
        <v>0</v>
      </c>
      <c r="C9" s="4">
        <f t="shared" si="0"/>
        <v>0</v>
      </c>
      <c r="D9" s="7">
        <f>Wins!B10</f>
        <v>0</v>
      </c>
      <c r="E9" s="7">
        <f>Wins!B37</f>
        <v>0</v>
      </c>
      <c r="H9" s="32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93">
        <v>0</v>
      </c>
      <c r="T9" s="93">
        <v>0</v>
      </c>
      <c r="U9" s="93">
        <v>0</v>
      </c>
      <c r="V9" s="93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8">
        <v>0</v>
      </c>
      <c r="AC9" s="38">
        <v>0</v>
      </c>
      <c r="AD9" s="39"/>
      <c r="AE9" s="39"/>
      <c r="AF9" s="40"/>
      <c r="AG9" s="40"/>
      <c r="AH9" s="40"/>
      <c r="AI9" s="40"/>
      <c r="AJ9" s="41"/>
      <c r="AK9" s="41"/>
      <c r="AL9" s="41"/>
      <c r="AM9" s="42"/>
      <c r="AN9" s="42"/>
      <c r="AO9" s="43"/>
      <c r="AP9" s="43"/>
      <c r="AQ9" s="43"/>
      <c r="AR9" s="43"/>
    </row>
    <row r="10" spans="1:59" x14ac:dyDescent="0.25">
      <c r="A10" s="4">
        <f>INDEX(Teams!$A$6:$BH$28,1,(ROW()-ROW($A$4))*3+1)</f>
        <v>0</v>
      </c>
      <c r="B10" s="95">
        <f>IF(COLUMN()&lt;&gt;2,"Paste as VALUES!",INDEX(Teams!$A$6:$BH$28,22,(ROW()-ROW($A$4))*3+3))</f>
        <v>0</v>
      </c>
      <c r="C10" s="4">
        <f t="shared" si="0"/>
        <v>0</v>
      </c>
      <c r="D10" s="7">
        <f>Wins!B11</f>
        <v>0</v>
      </c>
      <c r="E10" s="7">
        <f>Wins!B38</f>
        <v>0</v>
      </c>
      <c r="H10" s="32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93">
        <v>0</v>
      </c>
      <c r="T10" s="93">
        <v>0</v>
      </c>
      <c r="U10" s="93">
        <v>0</v>
      </c>
      <c r="V10" s="93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8">
        <v>0</v>
      </c>
      <c r="AC10" s="38">
        <v>0</v>
      </c>
      <c r="AD10" s="39"/>
      <c r="AE10" s="39"/>
      <c r="AF10" s="40"/>
      <c r="AG10" s="40"/>
      <c r="AH10" s="40"/>
      <c r="AI10" s="40"/>
      <c r="AJ10" s="41"/>
      <c r="AK10" s="41"/>
      <c r="AL10" s="41"/>
      <c r="AM10" s="42"/>
      <c r="AN10" s="42"/>
      <c r="AO10" s="43"/>
      <c r="AP10" s="43"/>
      <c r="AQ10" s="43"/>
      <c r="AR10" s="43"/>
    </row>
    <row r="11" spans="1:59" x14ac:dyDescent="0.25">
      <c r="A11" s="4">
        <f>INDEX(Teams!$A$6:$BH$28,1,(ROW()-ROW($A$4))*3+1)</f>
        <v>0</v>
      </c>
      <c r="B11" s="95">
        <f>IF(COLUMN()&lt;&gt;2,"Paste as VALUES!",INDEX(Teams!$A$6:$BH$28,22,(ROW()-ROW($A$4))*3+3))</f>
        <v>0</v>
      </c>
      <c r="C11" s="4">
        <f t="shared" si="0"/>
        <v>0</v>
      </c>
      <c r="D11" s="7">
        <f>Wins!B12</f>
        <v>0</v>
      </c>
      <c r="E11" s="7">
        <f>Wins!B39</f>
        <v>0</v>
      </c>
      <c r="H11" s="32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93">
        <v>0</v>
      </c>
      <c r="T11" s="93">
        <v>0</v>
      </c>
      <c r="U11" s="93">
        <v>0</v>
      </c>
      <c r="V11" s="93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8">
        <v>0</v>
      </c>
      <c r="AC11" s="38">
        <v>0</v>
      </c>
      <c r="AD11" s="39"/>
      <c r="AE11" s="39"/>
      <c r="AF11" s="40"/>
      <c r="AG11" s="40"/>
      <c r="AH11" s="40"/>
      <c r="AI11" s="40"/>
      <c r="AJ11" s="41"/>
      <c r="AK11" s="41"/>
      <c r="AL11" s="41"/>
      <c r="AM11" s="42"/>
      <c r="AN11" s="42"/>
      <c r="AO11" s="43"/>
      <c r="AP11" s="43"/>
      <c r="AQ11" s="43"/>
      <c r="AR11" s="43"/>
    </row>
    <row r="12" spans="1:59" x14ac:dyDescent="0.25">
      <c r="A12" s="4">
        <f>INDEX(Teams!$A$6:$BH$28,1,(ROW()-ROW($A$4))*3+1)</f>
        <v>0</v>
      </c>
      <c r="B12" s="95">
        <f>IF(COLUMN()&lt;&gt;2,"Paste as VALUES!",INDEX(Teams!$A$6:$BH$28,22,(ROW()-ROW($A$4))*3+3))</f>
        <v>0</v>
      </c>
      <c r="C12" s="4">
        <f t="shared" si="0"/>
        <v>0</v>
      </c>
      <c r="D12" s="7">
        <f>Wins!B13</f>
        <v>0</v>
      </c>
      <c r="E12" s="7">
        <f>Wins!B40</f>
        <v>0</v>
      </c>
      <c r="H12" s="32">
        <v>0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  <c r="R12" s="93">
        <v>0</v>
      </c>
      <c r="S12" s="93">
        <v>0</v>
      </c>
      <c r="T12" s="93">
        <v>0</v>
      </c>
      <c r="U12" s="93">
        <v>0</v>
      </c>
      <c r="V12" s="93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8">
        <v>0</v>
      </c>
      <c r="AC12" s="38">
        <v>0</v>
      </c>
      <c r="AD12" s="39"/>
      <c r="AE12" s="39"/>
      <c r="AF12" s="40"/>
      <c r="AG12" s="40"/>
      <c r="AH12" s="40"/>
      <c r="AI12" s="40"/>
      <c r="AJ12" s="41"/>
      <c r="AK12" s="41"/>
      <c r="AL12" s="41"/>
      <c r="AM12" s="42"/>
      <c r="AN12" s="42"/>
      <c r="AO12" s="43"/>
      <c r="AP12" s="43"/>
      <c r="AQ12" s="43"/>
      <c r="AR12" s="43"/>
    </row>
    <row r="13" spans="1:59" x14ac:dyDescent="0.25">
      <c r="A13" s="4">
        <f>INDEX(Teams!$A$6:$BH$28,1,(ROW()-ROW($A$4))*3+1)</f>
        <v>0</v>
      </c>
      <c r="B13" s="95">
        <f>IF(COLUMN()&lt;&gt;2,"Paste as VALUES!",INDEX(Teams!$A$6:$BH$28,22,(ROW()-ROW($A$4))*3+3))</f>
        <v>0</v>
      </c>
      <c r="C13" s="4">
        <f t="shared" si="0"/>
        <v>0</v>
      </c>
      <c r="D13" s="7">
        <f>Wins!B14</f>
        <v>0</v>
      </c>
      <c r="E13" s="7">
        <f>Wins!B41</f>
        <v>0</v>
      </c>
      <c r="H13" s="32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93">
        <v>0</v>
      </c>
      <c r="V13" s="93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8">
        <v>0</v>
      </c>
      <c r="AC13" s="38">
        <v>0</v>
      </c>
      <c r="AD13" s="39"/>
      <c r="AE13" s="39"/>
      <c r="AF13" s="40"/>
      <c r="AG13" s="40"/>
      <c r="AH13" s="40"/>
      <c r="AI13" s="40"/>
      <c r="AJ13" s="41"/>
      <c r="AK13" s="41"/>
      <c r="AL13" s="41"/>
      <c r="AM13" s="42"/>
      <c r="AN13" s="42"/>
      <c r="AO13" s="43"/>
      <c r="AP13" s="43"/>
      <c r="AQ13" s="43"/>
      <c r="AR13" s="43"/>
    </row>
    <row r="14" spans="1:59" x14ac:dyDescent="0.25">
      <c r="A14" s="4">
        <f>INDEX(Teams!$A$6:$BH$28,1,(ROW()-ROW($A$4))*3+1)</f>
        <v>0</v>
      </c>
      <c r="B14" s="95">
        <f>IF(COLUMN()&lt;&gt;2,"Paste as VALUES!",INDEX(Teams!$A$6:$BH$28,22,(ROW()-ROW($A$4))*3+3))</f>
        <v>0</v>
      </c>
      <c r="C14" s="4">
        <f t="shared" si="0"/>
        <v>0</v>
      </c>
      <c r="D14" s="7">
        <f>Wins!B15</f>
        <v>0</v>
      </c>
      <c r="E14" s="7">
        <f>Wins!B42</f>
        <v>0</v>
      </c>
      <c r="H14" s="32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93">
        <v>0</v>
      </c>
      <c r="V14" s="93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8">
        <v>0</v>
      </c>
      <c r="AC14" s="38">
        <v>0</v>
      </c>
      <c r="AD14" s="39"/>
      <c r="AE14" s="39"/>
      <c r="AF14" s="40"/>
      <c r="AG14" s="40"/>
      <c r="AH14" s="40"/>
      <c r="AI14" s="40"/>
      <c r="AJ14" s="41"/>
      <c r="AK14" s="41"/>
      <c r="AL14" s="41"/>
      <c r="AM14" s="42"/>
      <c r="AN14" s="42"/>
      <c r="AO14" s="43"/>
      <c r="AP14" s="43"/>
      <c r="AQ14" s="43"/>
      <c r="AR14" s="43"/>
    </row>
    <row r="15" spans="1:59" x14ac:dyDescent="0.25">
      <c r="A15" s="4">
        <f>INDEX(Teams!$A$6:$BH$28,1,(ROW()-ROW($A$4))*3+1)</f>
        <v>0</v>
      </c>
      <c r="B15" s="95">
        <f>IF(COLUMN()&lt;&gt;2,"Paste as VALUES!",INDEX(Teams!$A$6:$BH$28,22,(ROW()-ROW($A$4))*3+3))</f>
        <v>0</v>
      </c>
      <c r="C15" s="4">
        <f t="shared" si="0"/>
        <v>0</v>
      </c>
      <c r="D15" s="7">
        <f>Wins!B16</f>
        <v>0</v>
      </c>
      <c r="E15" s="7">
        <f>Wins!B43</f>
        <v>0</v>
      </c>
      <c r="H15" s="32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  <c r="R15" s="93">
        <v>0</v>
      </c>
      <c r="S15" s="93">
        <v>0</v>
      </c>
      <c r="T15" s="93">
        <v>0</v>
      </c>
      <c r="U15" s="93">
        <v>0</v>
      </c>
      <c r="V15" s="93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8">
        <v>0</v>
      </c>
      <c r="AC15" s="38">
        <v>0</v>
      </c>
      <c r="AD15" s="39"/>
      <c r="AE15" s="39"/>
      <c r="AF15" s="40"/>
      <c r="AG15" s="40"/>
      <c r="AH15" s="40"/>
      <c r="AI15" s="40"/>
      <c r="AJ15" s="41"/>
      <c r="AK15" s="41"/>
      <c r="AL15" s="41"/>
      <c r="AM15" s="42"/>
      <c r="AN15" s="42"/>
      <c r="AO15" s="43"/>
      <c r="AP15" s="43"/>
      <c r="AQ15" s="43"/>
      <c r="AR15" s="43"/>
    </row>
    <row r="16" spans="1:59" x14ac:dyDescent="0.25">
      <c r="A16" s="4">
        <f>INDEX(Teams!$A$6:$BH$28,1,(ROW()-ROW($A$4))*3+1)</f>
        <v>0</v>
      </c>
      <c r="B16" s="95">
        <f>IF(COLUMN()&lt;&gt;2,"Paste as VALUES!",INDEX(Teams!$A$6:$BH$28,22,(ROW()-ROW($A$4))*3+3))</f>
        <v>0</v>
      </c>
      <c r="C16" s="4">
        <f t="shared" si="0"/>
        <v>0</v>
      </c>
      <c r="D16" s="7">
        <f>Wins!B17</f>
        <v>0</v>
      </c>
      <c r="E16" s="7">
        <f>Wins!B44</f>
        <v>0</v>
      </c>
      <c r="H16" s="32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93">
        <v>0</v>
      </c>
      <c r="S16" s="93">
        <v>0</v>
      </c>
      <c r="T16" s="93">
        <v>0</v>
      </c>
      <c r="U16" s="93">
        <v>0</v>
      </c>
      <c r="V16" s="93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8">
        <v>0</v>
      </c>
      <c r="AC16" s="38">
        <v>0</v>
      </c>
      <c r="AD16" s="39"/>
      <c r="AE16" s="39"/>
      <c r="AF16" s="40"/>
      <c r="AG16" s="40"/>
      <c r="AH16" s="40"/>
      <c r="AI16" s="40"/>
      <c r="AJ16" s="41"/>
      <c r="AK16" s="41"/>
      <c r="AL16" s="41"/>
      <c r="AM16" s="42"/>
      <c r="AN16" s="42"/>
      <c r="AO16" s="43"/>
      <c r="AP16" s="43"/>
      <c r="AQ16" s="43"/>
      <c r="AR16" s="43"/>
    </row>
    <row r="17" spans="1:44" x14ac:dyDescent="0.25">
      <c r="A17" s="4">
        <f>INDEX(Teams!$A$6:$BH$28,1,(ROW()-ROW($A$4))*3+1)</f>
        <v>0</v>
      </c>
      <c r="B17" s="95">
        <f>IF(COLUMN()&lt;&gt;2,"Paste as VALUES!",INDEX(Teams!$A$6:$BH$28,22,(ROW()-ROW($A$4))*3+3))</f>
        <v>0</v>
      </c>
      <c r="C17" s="4">
        <f t="shared" si="0"/>
        <v>0</v>
      </c>
      <c r="D17" s="7">
        <f>Wins!B18</f>
        <v>0</v>
      </c>
      <c r="E17" s="7">
        <f>Wins!B45</f>
        <v>0</v>
      </c>
      <c r="H17" s="32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  <c r="R17" s="93">
        <v>0</v>
      </c>
      <c r="S17" s="93">
        <v>0</v>
      </c>
      <c r="T17" s="93">
        <v>0</v>
      </c>
      <c r="U17" s="93">
        <v>0</v>
      </c>
      <c r="V17" s="93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8">
        <v>0</v>
      </c>
      <c r="AC17" s="38">
        <v>0</v>
      </c>
      <c r="AD17" s="39"/>
      <c r="AE17" s="39"/>
      <c r="AF17" s="40"/>
      <c r="AG17" s="40"/>
      <c r="AH17" s="40"/>
      <c r="AI17" s="40"/>
      <c r="AJ17" s="41"/>
      <c r="AK17" s="41"/>
      <c r="AL17" s="41"/>
      <c r="AM17" s="42"/>
      <c r="AN17" s="42"/>
      <c r="AO17" s="43"/>
      <c r="AP17" s="43"/>
      <c r="AQ17" s="43"/>
      <c r="AR17" s="43"/>
    </row>
    <row r="18" spans="1:44" x14ac:dyDescent="0.25">
      <c r="A18" s="4">
        <f>INDEX(Teams!$A$6:$BH$28,1,(ROW()-ROW($A$4))*3+1)</f>
        <v>0</v>
      </c>
      <c r="B18" s="95">
        <f>IF(COLUMN()&lt;&gt;2,"Paste as VALUES!",INDEX(Teams!$A$6:$BH$28,22,(ROW()-ROW($A$4))*3+3))</f>
        <v>0</v>
      </c>
      <c r="C18" s="4">
        <f t="shared" si="0"/>
        <v>0</v>
      </c>
      <c r="D18" s="7">
        <f>Wins!B19</f>
        <v>0</v>
      </c>
      <c r="E18" s="7">
        <f>Wins!B46</f>
        <v>0</v>
      </c>
      <c r="H18" s="32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0</v>
      </c>
      <c r="Q18" s="93">
        <v>0</v>
      </c>
      <c r="R18" s="93">
        <v>0</v>
      </c>
      <c r="S18" s="93">
        <v>0</v>
      </c>
      <c r="T18" s="93">
        <v>0</v>
      </c>
      <c r="U18" s="93">
        <v>0</v>
      </c>
      <c r="V18" s="93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8">
        <v>0</v>
      </c>
      <c r="AC18" s="38">
        <v>0</v>
      </c>
      <c r="AD18" s="39"/>
      <c r="AE18" s="39"/>
      <c r="AF18" s="40"/>
      <c r="AG18" s="40"/>
      <c r="AH18" s="40"/>
      <c r="AI18" s="40"/>
      <c r="AJ18" s="41"/>
      <c r="AK18" s="41"/>
      <c r="AL18" s="41"/>
      <c r="AM18" s="42"/>
      <c r="AN18" s="42"/>
      <c r="AO18" s="43"/>
      <c r="AP18" s="43"/>
      <c r="AQ18" s="43"/>
      <c r="AR18" s="43"/>
    </row>
    <row r="19" spans="1:44" x14ac:dyDescent="0.25">
      <c r="A19" s="4">
        <f>INDEX(Teams!$A$6:$BH$28,1,(ROW()-ROW($A$4))*3+1)</f>
        <v>0</v>
      </c>
      <c r="B19" s="95">
        <f>IF(COLUMN()&lt;&gt;2,"Paste as VALUES!",INDEX(Teams!$A$6:$BH$28,22,(ROW()-ROW($A$4))*3+3))</f>
        <v>0</v>
      </c>
      <c r="C19" s="4">
        <f t="shared" si="0"/>
        <v>0</v>
      </c>
      <c r="D19" s="7">
        <f>Wins!B20</f>
        <v>0</v>
      </c>
      <c r="E19" s="7">
        <f>Wins!B47</f>
        <v>0</v>
      </c>
      <c r="H19" s="32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  <c r="P19" s="93">
        <v>0</v>
      </c>
      <c r="Q19" s="93">
        <v>0</v>
      </c>
      <c r="R19" s="93">
        <v>0</v>
      </c>
      <c r="S19" s="93">
        <v>0</v>
      </c>
      <c r="T19" s="93">
        <v>0</v>
      </c>
      <c r="U19" s="93">
        <v>0</v>
      </c>
      <c r="V19" s="93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8">
        <v>0</v>
      </c>
      <c r="AC19" s="38">
        <v>0</v>
      </c>
      <c r="AD19" s="39"/>
      <c r="AE19" s="39"/>
      <c r="AF19" s="40"/>
      <c r="AG19" s="40"/>
      <c r="AH19" s="40"/>
      <c r="AI19" s="40"/>
      <c r="AJ19" s="41"/>
      <c r="AK19" s="41"/>
      <c r="AL19" s="41"/>
      <c r="AM19" s="42"/>
      <c r="AN19" s="42"/>
      <c r="AO19" s="43"/>
      <c r="AP19" s="43"/>
      <c r="AQ19" s="43"/>
      <c r="AR19" s="43"/>
    </row>
    <row r="20" spans="1:44" x14ac:dyDescent="0.25">
      <c r="A20" s="4">
        <f>INDEX(Teams!$A$6:$BH$28,1,(ROW()-ROW($A$4))*3+1)</f>
        <v>0</v>
      </c>
      <c r="B20" s="95">
        <f>IF(COLUMN()&lt;&gt;2,"Paste as VALUES!",INDEX(Teams!$A$6:$BH$28,22,(ROW()-ROW($A$4))*3+3))</f>
        <v>0</v>
      </c>
      <c r="C20" s="4">
        <f t="shared" si="0"/>
        <v>0</v>
      </c>
      <c r="D20" s="7">
        <f>Wins!B21</f>
        <v>0</v>
      </c>
      <c r="E20" s="7">
        <f>Wins!B48</f>
        <v>0</v>
      </c>
      <c r="H20" s="32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93">
        <v>0</v>
      </c>
      <c r="S20" s="93">
        <v>0</v>
      </c>
      <c r="T20" s="93">
        <v>0</v>
      </c>
      <c r="U20" s="93">
        <v>0</v>
      </c>
      <c r="V20" s="93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8">
        <v>0</v>
      </c>
      <c r="AC20" s="38">
        <v>0</v>
      </c>
      <c r="AD20" s="39"/>
      <c r="AE20" s="39"/>
      <c r="AF20" s="40"/>
      <c r="AG20" s="40"/>
      <c r="AH20" s="40"/>
      <c r="AI20" s="40"/>
      <c r="AJ20" s="41"/>
      <c r="AK20" s="41"/>
      <c r="AL20" s="41"/>
      <c r="AM20" s="42"/>
      <c r="AN20" s="42"/>
      <c r="AO20" s="43"/>
      <c r="AP20" s="43"/>
      <c r="AQ20" s="43"/>
      <c r="AR20" s="43"/>
    </row>
    <row r="21" spans="1:44" x14ac:dyDescent="0.25">
      <c r="A21" s="4">
        <f>INDEX(Teams!$A$6:$BH$28,1,(ROW()-ROW($A$4))*3+1)</f>
        <v>0</v>
      </c>
      <c r="B21" s="95">
        <f>IF(COLUMN()&lt;&gt;2,"Paste as VALUES!",INDEX(Teams!$A$6:$BH$28,22,(ROW()-ROW($A$4))*3+3))</f>
        <v>0</v>
      </c>
      <c r="C21" s="4">
        <f t="shared" si="0"/>
        <v>0</v>
      </c>
      <c r="D21" s="7">
        <f>Wins!B22</f>
        <v>0</v>
      </c>
      <c r="E21" s="7">
        <f>Wins!B49</f>
        <v>0</v>
      </c>
      <c r="H21" s="32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  <c r="R21" s="93">
        <v>0</v>
      </c>
      <c r="S21" s="93">
        <v>0</v>
      </c>
      <c r="T21" s="93">
        <v>0</v>
      </c>
      <c r="U21" s="93">
        <v>0</v>
      </c>
      <c r="V21" s="93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8">
        <v>0</v>
      </c>
      <c r="AC21" s="38">
        <v>0</v>
      </c>
      <c r="AD21" s="39"/>
      <c r="AE21" s="39"/>
      <c r="AF21" s="40"/>
      <c r="AG21" s="40"/>
      <c r="AH21" s="40"/>
      <c r="AI21" s="40"/>
      <c r="AJ21" s="41"/>
      <c r="AK21" s="41"/>
      <c r="AL21" s="41"/>
      <c r="AM21" s="42"/>
      <c r="AN21" s="42"/>
      <c r="AO21" s="43"/>
      <c r="AP21" s="43"/>
      <c r="AQ21" s="43"/>
      <c r="AR21" s="43"/>
    </row>
    <row r="22" spans="1:44" x14ac:dyDescent="0.25">
      <c r="A22" s="4">
        <f>INDEX(Teams!$A$6:$BH$28,1,(ROW()-ROW($A$4))*3+1)</f>
        <v>0</v>
      </c>
      <c r="B22" s="95">
        <f>IF(COLUMN()&lt;&gt;2,"Paste as VALUES!",INDEX(Teams!$A$6:$BH$28,22,(ROW()-ROW($A$4))*3+3))</f>
        <v>0</v>
      </c>
      <c r="C22" s="4">
        <f t="shared" si="0"/>
        <v>0</v>
      </c>
      <c r="D22" s="7">
        <f>Wins!B23</f>
        <v>0</v>
      </c>
      <c r="E22" s="7">
        <f>Wins!B50</f>
        <v>0</v>
      </c>
      <c r="H22" s="32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  <c r="R22" s="93">
        <v>0</v>
      </c>
      <c r="S22" s="93">
        <v>0</v>
      </c>
      <c r="T22" s="93">
        <v>0</v>
      </c>
      <c r="U22" s="93">
        <v>0</v>
      </c>
      <c r="V22" s="93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8">
        <v>0</v>
      </c>
      <c r="AC22" s="38">
        <v>0</v>
      </c>
      <c r="AD22" s="39"/>
      <c r="AE22" s="39"/>
      <c r="AF22" s="40"/>
      <c r="AG22" s="40"/>
      <c r="AH22" s="40"/>
      <c r="AI22" s="40"/>
      <c r="AJ22" s="41"/>
      <c r="AK22" s="41"/>
      <c r="AL22" s="41"/>
      <c r="AM22" s="42"/>
      <c r="AN22" s="42"/>
      <c r="AO22" s="43"/>
      <c r="AP22" s="43"/>
      <c r="AQ22" s="43"/>
      <c r="AR22" s="43"/>
    </row>
    <row r="23" spans="1:44" x14ac:dyDescent="0.25">
      <c r="A23" s="4">
        <f>INDEX(Teams!$A$6:$BH$28,1,(ROW()-ROW($A$4))*3+1)</f>
        <v>0</v>
      </c>
      <c r="B23" s="95">
        <f>IF(COLUMN()&lt;&gt;2,"Paste as VALUES!",INDEX(Teams!$A$6:$BH$28,22,(ROW()-ROW($A$4))*3+3))</f>
        <v>0</v>
      </c>
      <c r="C23" s="4">
        <f t="shared" si="0"/>
        <v>0</v>
      </c>
      <c r="D23" s="7">
        <f>Wins!B24</f>
        <v>0</v>
      </c>
      <c r="E23" s="7">
        <f>Wins!B51</f>
        <v>0</v>
      </c>
      <c r="H23" s="32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  <c r="R23" s="93">
        <v>0</v>
      </c>
      <c r="S23" s="93">
        <v>0</v>
      </c>
      <c r="T23" s="93">
        <v>0</v>
      </c>
      <c r="U23" s="93">
        <v>0</v>
      </c>
      <c r="V23" s="93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8">
        <v>0</v>
      </c>
      <c r="AC23" s="38">
        <v>0</v>
      </c>
      <c r="AD23" s="39"/>
      <c r="AE23" s="39"/>
      <c r="AF23" s="40"/>
      <c r="AG23" s="40"/>
      <c r="AH23" s="40"/>
      <c r="AI23" s="40"/>
      <c r="AJ23" s="41"/>
      <c r="AK23" s="41"/>
      <c r="AL23" s="41"/>
      <c r="AM23" s="42"/>
      <c r="AN23" s="42"/>
      <c r="AO23" s="43"/>
      <c r="AP23" s="43"/>
      <c r="AQ23" s="43"/>
      <c r="AR23" s="43"/>
    </row>
    <row r="24" spans="1:44" x14ac:dyDescent="0.25">
      <c r="A24" s="4"/>
    </row>
    <row r="25" spans="1:44" x14ac:dyDescent="0.25">
      <c r="A25" s="4"/>
    </row>
    <row r="26" spans="1:44" x14ac:dyDescent="0.25">
      <c r="A26" s="4"/>
    </row>
    <row r="27" spans="1:44" x14ac:dyDescent="0.25">
      <c r="A27" s="4"/>
    </row>
    <row r="28" spans="1:44" x14ac:dyDescent="0.25">
      <c r="A28" s="4"/>
    </row>
    <row r="29" spans="1:44" x14ac:dyDescent="0.25">
      <c r="A29" s="4"/>
    </row>
  </sheetData>
  <conditionalFormatting sqref="B4:B23">
    <cfRule type="top10" dxfId="29" priority="61" rank="1"/>
    <cfRule type="top10" dxfId="28" priority="63" percent="1" rank="1"/>
  </conditionalFormatting>
  <conditionalFormatting sqref="H4:H23">
    <cfRule type="top10" dxfId="27" priority="59" rank="1"/>
    <cfRule type="top10" dxfId="26" priority="60" percent="1" rank="1"/>
  </conditionalFormatting>
  <conditionalFormatting sqref="C4:E23">
    <cfRule type="top10" dxfId="25" priority="58" rank="1"/>
  </conditionalFormatting>
  <conditionalFormatting sqref="W4:W23">
    <cfRule type="top10" dxfId="24" priority="25" rank="1"/>
  </conditionalFormatting>
  <conditionalFormatting sqref="X4:X23">
    <cfRule type="top10" dxfId="23" priority="24" rank="1"/>
  </conditionalFormatting>
  <conditionalFormatting sqref="Y4:Y23">
    <cfRule type="top10" dxfId="22" priority="23" rank="1"/>
  </conditionalFormatting>
  <conditionalFormatting sqref="Z4:Z23">
    <cfRule type="top10" dxfId="21" priority="22" rank="1"/>
  </conditionalFormatting>
  <conditionalFormatting sqref="AA4:AA23">
    <cfRule type="top10" dxfId="20" priority="21" rank="1"/>
  </conditionalFormatting>
  <conditionalFormatting sqref="AB4:AB23">
    <cfRule type="top10" dxfId="19" priority="20" rank="1"/>
  </conditionalFormatting>
  <conditionalFormatting sqref="AC4:AC23">
    <cfRule type="top10" dxfId="18" priority="19" rank="1"/>
  </conditionalFormatting>
  <conditionalFormatting sqref="AD4:AD23">
    <cfRule type="top10" dxfId="17" priority="18" rank="1"/>
  </conditionalFormatting>
  <conditionalFormatting sqref="AE4:AE23">
    <cfRule type="top10" dxfId="16" priority="17" rank="1"/>
  </conditionalFormatting>
  <conditionalFormatting sqref="C4:C23">
    <cfRule type="top10" dxfId="15" priority="16" percent="1" rank="10"/>
  </conditionalFormatting>
  <conditionalFormatting sqref="AF4:AF23">
    <cfRule type="top10" dxfId="14" priority="15" rank="1"/>
  </conditionalFormatting>
  <conditionalFormatting sqref="AG4:AG23">
    <cfRule type="top10" dxfId="13" priority="14" rank="1"/>
  </conditionalFormatting>
  <conditionalFormatting sqref="AH4:AH23">
    <cfRule type="top10" dxfId="12" priority="13" rank="1"/>
  </conditionalFormatting>
  <conditionalFormatting sqref="AI4:AI23">
    <cfRule type="top10" dxfId="11" priority="12" rank="1"/>
  </conditionalFormatting>
  <conditionalFormatting sqref="AJ4:AJ23">
    <cfRule type="top10" dxfId="10" priority="11" rank="1"/>
  </conditionalFormatting>
  <conditionalFormatting sqref="AK4:AK23">
    <cfRule type="top10" dxfId="9" priority="10" rank="1"/>
  </conditionalFormatting>
  <conditionalFormatting sqref="AL4:AL23">
    <cfRule type="top10" dxfId="8" priority="9" rank="1"/>
  </conditionalFormatting>
  <conditionalFormatting sqref="AM4:AM23">
    <cfRule type="top10" dxfId="7" priority="8" rank="1"/>
  </conditionalFormatting>
  <conditionalFormatting sqref="AN4:AN23">
    <cfRule type="top10" dxfId="6" priority="7" rank="1"/>
  </conditionalFormatting>
  <conditionalFormatting sqref="AO4:AO23">
    <cfRule type="top10" dxfId="5" priority="6" rank="1"/>
  </conditionalFormatting>
  <conditionalFormatting sqref="AP4:AP23">
    <cfRule type="top10" dxfId="4" priority="5" rank="1"/>
  </conditionalFormatting>
  <conditionalFormatting sqref="AQ4:AQ23">
    <cfRule type="top10" dxfId="3" priority="4" rank="1"/>
  </conditionalFormatting>
  <conditionalFormatting sqref="AR4:AR23">
    <cfRule type="top10" dxfId="2" priority="3" rank="1"/>
  </conditionalFormatting>
  <conditionalFormatting sqref="I4:V23">
    <cfRule type="top10" dxfId="1" priority="1" rank="1"/>
    <cfRule type="top10" dxfId="0" priority="2" percent="1" rank="1"/>
  </conditionalFormatting>
  <pageMargins left="0.7" right="0.7" top="0.75" bottom="0.75" header="0.3" footer="0.3"/>
  <pageSetup scale="69" fitToWidth="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8"/>
  <sheetViews>
    <sheetView workbookViewId="0">
      <selection activeCell="H2" sqref="H2"/>
    </sheetView>
  </sheetViews>
  <sheetFormatPr defaultRowHeight="15" x14ac:dyDescent="0.25"/>
  <cols>
    <col min="2" max="2" width="17.42578125" customWidth="1"/>
    <col min="5" max="5" width="16.5703125" bestFit="1" customWidth="1"/>
    <col min="7" max="7" width="8.85546875" customWidth="1"/>
    <col min="8" max="8" width="16.5703125" bestFit="1" customWidth="1"/>
    <col min="11" max="11" width="16.28515625" bestFit="1" customWidth="1"/>
    <col min="14" max="14" width="16.140625" bestFit="1" customWidth="1"/>
    <col min="17" max="17" width="15.42578125" bestFit="1" customWidth="1"/>
    <col min="20" max="20" width="15.140625" bestFit="1" customWidth="1"/>
    <col min="23" max="23" width="16.7109375" customWidth="1"/>
    <col min="26" max="26" width="16.140625" bestFit="1" customWidth="1"/>
    <col min="29" max="29" width="16.28515625" bestFit="1" customWidth="1"/>
    <col min="32" max="32" width="15.140625" bestFit="1" customWidth="1"/>
    <col min="35" max="35" width="16.7109375" customWidth="1"/>
    <col min="38" max="38" width="16.7109375" customWidth="1"/>
    <col min="41" max="41" width="16.5703125" bestFit="1" customWidth="1"/>
    <col min="44" max="44" width="16.5703125" bestFit="1" customWidth="1"/>
    <col min="47" max="47" width="16.28515625" bestFit="1" customWidth="1"/>
    <col min="50" max="50" width="11.140625" bestFit="1" customWidth="1"/>
    <col min="53" max="53" width="11.140625" bestFit="1" customWidth="1"/>
    <col min="56" max="56" width="11.140625" bestFit="1" customWidth="1"/>
    <col min="59" max="59" width="11.140625" bestFit="1" customWidth="1"/>
  </cols>
  <sheetData>
    <row r="1" spans="1:60" s="4" customFormat="1" x14ac:dyDescent="0.25">
      <c r="A1" s="4" t="s">
        <v>295</v>
      </c>
      <c r="B1" s="22">
        <f>Totals!B1</f>
        <v>21</v>
      </c>
    </row>
    <row r="2" spans="1:60" s="4" customFormat="1" x14ac:dyDescent="0.25">
      <c r="A2" s="4" t="s">
        <v>292</v>
      </c>
      <c r="B2" s="3" t="str">
        <f>INDEX(Results!$G$4:$AZ$6,1,MATCH($B$1,Results!$G$5:$AZ$5,0))</f>
        <v>AT&amp;T Byron Nelson ChampionshipFour Seasons Resort and Club Dallas at Las Colinas</v>
      </c>
    </row>
    <row r="3" spans="1:60" s="4" customFormat="1" x14ac:dyDescent="0.25">
      <c r="A3" s="4" t="s">
        <v>296</v>
      </c>
      <c r="B3" s="5">
        <f>INDEX(Results!$G$4:$AZ$6,3,MATCH($B$1,Results!$G$5:$AZ$5,0))</f>
        <v>42152</v>
      </c>
    </row>
    <row r="4" spans="1:60" s="4" customFormat="1" x14ac:dyDescent="0.25">
      <c r="A4" s="4" t="str">
        <f>Results!F3</f>
        <v>Is a Major</v>
      </c>
      <c r="B4" s="6">
        <f>INDEX(Results!$G$3:$AZ$6,1,MATCH($B$1,Results!$G$5:$AZ$5,0))</f>
        <v>0</v>
      </c>
    </row>
    <row r="5" spans="1:60" s="4" customFormat="1" x14ac:dyDescent="0.25"/>
    <row r="6" spans="1:60" x14ac:dyDescent="0.25">
      <c r="A6" s="33" t="s">
        <v>333</v>
      </c>
      <c r="D6" s="33" t="s">
        <v>320</v>
      </c>
      <c r="E6" s="4"/>
      <c r="F6" s="4"/>
      <c r="G6" s="31" t="s">
        <v>461</v>
      </c>
      <c r="H6" s="30"/>
      <c r="J6" s="33" t="s">
        <v>462</v>
      </c>
      <c r="M6" s="33"/>
      <c r="P6" s="33"/>
      <c r="S6" s="33"/>
      <c r="V6" s="33"/>
      <c r="Y6" s="33"/>
      <c r="AB6" s="33"/>
      <c r="AE6" s="33"/>
      <c r="AH6" s="33"/>
      <c r="AK6" s="33"/>
      <c r="AN6" s="33"/>
      <c r="AQ6" s="33"/>
      <c r="AT6" s="33"/>
      <c r="AW6" s="29"/>
      <c r="AZ6" s="10"/>
      <c r="BA6" s="4"/>
      <c r="BB6" s="4"/>
      <c r="BC6" s="10"/>
      <c r="BD6" s="4"/>
      <c r="BE6" s="4"/>
      <c r="BF6" s="10"/>
      <c r="BG6" s="4"/>
      <c r="BH6" s="4"/>
    </row>
    <row r="7" spans="1:60" x14ac:dyDescent="0.25">
      <c r="A7" s="10">
        <v>3</v>
      </c>
      <c r="B7" t="str">
        <f>VLOOKUP(A7,Results!$A$7:$B$107,2,FALSE)</f>
        <v>Rory McIlroy</v>
      </c>
      <c r="C7">
        <f>INDEX(Results!$A$7:$AZ$107,MATCH(A7,Results!$A$7:$A$107,0),MATCH($B$1,Results!$A$5:$AZ$5,0))-INDEX(Results!$A$7:$AZ$107,MATCH(A7,Results!$A$7:$A$107,0),MATCH($B$1,Results!$A$5:$AZ$5,0)-1)</f>
        <v>0</v>
      </c>
      <c r="D7" s="33">
        <v>5</v>
      </c>
      <c r="E7" s="4" t="str">
        <f>VLOOKUP(D7,Results!$A$7:$B$107,2,FALSE)</f>
        <v>Dustin Johnson</v>
      </c>
      <c r="F7" s="4">
        <f>INDEX(Results!$A$7:$AZ$107,MATCH(D7,Results!$A$7:$A$107,0),MATCH($B$1,Results!$A$5:$AZ$5,0))-INDEX(Results!$A$7:$AZ$107,MATCH(D7,Results!$A$7:$A$107,0),MATCH($B$1,Results!$A$5:$AZ$5,0)-1)</f>
        <v>213000</v>
      </c>
      <c r="G7" s="33">
        <v>2</v>
      </c>
      <c r="H7" s="90" t="str">
        <f>VLOOKUP(G7,Results!$A$7:$B$107,2,FALSE)</f>
        <v>Jimmy Walker</v>
      </c>
      <c r="I7" s="90">
        <f>INDEX(Results!$A$7:$AZ$107,MATCH(G7,Results!$A$7:$A$107,0),MATCH($B$1,Results!$A$5:$AZ$5,0))-INDEX(Results!$A$7:$AZ$107,MATCH(G7,Results!$A$7:$A$107,0),MATCH($B$1,Results!$A$5:$AZ$5,0)-1)</f>
        <v>530133</v>
      </c>
      <c r="J7" s="33">
        <v>1</v>
      </c>
      <c r="K7" s="90" t="str">
        <f>VLOOKUP(J7,Results!$A$7:$B$107,2,FALSE)</f>
        <v>Jordan Spieth</v>
      </c>
      <c r="L7" s="90">
        <f>INDEX(Results!$A$7:$AZ$107,MATCH(J7,Results!$A$7:$A$107,0),MATCH($B$1,Results!$A$5:$AZ$5,0))-INDEX(Results!$A$7:$AZ$107,MATCH(J7,Results!$A$7:$A$107,0),MATCH($B$1,Results!$A$5:$AZ$5,0)-1)</f>
        <v>45085</v>
      </c>
      <c r="M7" s="33">
        <v>0</v>
      </c>
      <c r="N7" s="90" t="str">
        <f>VLOOKUP(M7,Results!$A$7:$B$107,2,FALSE)</f>
        <v>Not A Player</v>
      </c>
      <c r="O7" s="90">
        <f>INDEX(Results!$A$7:$AZ$107,MATCH(M7,Results!$A$7:$A$107,0),MATCH($B$1,Results!$A$5:$AZ$5,0))-INDEX(Results!$A$7:$AZ$107,MATCH(M7,Results!$A$7:$A$107,0),MATCH($B$1,Results!$A$5:$AZ$5,0)-1)</f>
        <v>0</v>
      </c>
      <c r="P7" s="33">
        <v>0</v>
      </c>
      <c r="Q7" s="90" t="str">
        <f>VLOOKUP(P7,Results!$A$7:$B$107,2,FALSE)</f>
        <v>Not A Player</v>
      </c>
      <c r="R7" s="90">
        <f>INDEX(Results!$A$7:$AZ$107,MATCH(P7,Results!$A$7:$A$107,0),MATCH($B$1,Results!$A$5:$AZ$5,0))-INDEX(Results!$A$7:$AZ$107,MATCH(P7,Results!$A$7:$A$107,0),MATCH($B$1,Results!$A$5:$AZ$5,0)-1)</f>
        <v>0</v>
      </c>
      <c r="S7" s="33">
        <v>0</v>
      </c>
      <c r="T7" s="90" t="str">
        <f>VLOOKUP(S7,Results!$A$7:$B$107,2,FALSE)</f>
        <v>Not A Player</v>
      </c>
      <c r="U7" s="90">
        <f>INDEX(Results!$A$7:$AZ$107,MATCH(S7,Results!$A$7:$A$107,0),MATCH($B$1,Results!$A$5:$AZ$5,0))-INDEX(Results!$A$7:$AZ$107,MATCH(S7,Results!$A$7:$A$107,0),MATCH($B$1,Results!$A$5:$AZ$5,0)-1)</f>
        <v>0</v>
      </c>
      <c r="V7" s="33">
        <v>0</v>
      </c>
      <c r="W7" s="90" t="str">
        <f>VLOOKUP(V7,Results!$A$7:$B$107,2,FALSE)</f>
        <v>Not A Player</v>
      </c>
      <c r="X7" s="90">
        <f>INDEX(Results!$A$7:$AZ$107,MATCH(V7,Results!$A$7:$A$107,0),MATCH($B$1,Results!$A$5:$AZ$5,0))-INDEX(Results!$A$7:$AZ$107,MATCH(V7,Results!$A$7:$A$107,0),MATCH($B$1,Results!$A$5:$AZ$5,0)-1)</f>
        <v>0</v>
      </c>
      <c r="Y7" s="33">
        <v>0</v>
      </c>
      <c r="Z7" s="90" t="str">
        <f>VLOOKUP(Y7,Results!$A$7:$B$107,2,FALSE)</f>
        <v>Not A Player</v>
      </c>
      <c r="AA7" s="90">
        <f>INDEX(Results!$A$7:$AZ$107,MATCH(Y7,Results!$A$7:$A$107,0),MATCH($B$1,Results!$A$5:$AZ$5,0))-INDEX(Results!$A$7:$AZ$107,MATCH(Y7,Results!$A$7:$A$107,0),MATCH($B$1,Results!$A$5:$AZ$5,0)-1)</f>
        <v>0</v>
      </c>
      <c r="AB7" s="33">
        <v>0</v>
      </c>
      <c r="AC7" s="90" t="str">
        <f>VLOOKUP(AB7,Results!$A$7:$B$107,2,FALSE)</f>
        <v>Not A Player</v>
      </c>
      <c r="AD7" s="90">
        <f>INDEX(Results!$A$7:$AZ$107,MATCH(AB7,Results!$A$7:$A$107,0),MATCH($B$1,Results!$A$5:$AZ$5,0))-INDEX(Results!$A$7:$AZ$107,MATCH(AB7,Results!$A$7:$A$107,0),MATCH($B$1,Results!$A$5:$AZ$5,0)-1)</f>
        <v>0</v>
      </c>
      <c r="AE7" s="33">
        <v>0</v>
      </c>
      <c r="AF7" s="90" t="str">
        <f>VLOOKUP(AE7,Results!$A$7:$B$107,2,FALSE)</f>
        <v>Not A Player</v>
      </c>
      <c r="AG7" s="90">
        <f>INDEX(Results!$A$7:$AZ$107,MATCH(AE7,Results!$A$7:$A$107,0),MATCH($B$1,Results!$A$5:$AZ$5,0))-INDEX(Results!$A$7:$AZ$107,MATCH(AE7,Results!$A$7:$A$107,0),MATCH($B$1,Results!$A$5:$AZ$5,0)-1)</f>
        <v>0</v>
      </c>
      <c r="AH7" s="33">
        <v>0</v>
      </c>
      <c r="AI7" s="90" t="str">
        <f>VLOOKUP(AH7,Results!$A$7:$B$107,2,FALSE)</f>
        <v>Not A Player</v>
      </c>
      <c r="AJ7" s="90">
        <f>INDEX(Results!$A$7:$AZ$107,MATCH(AH7,Results!$A$7:$A$107,0),MATCH($B$1,Results!$A$5:$AZ$5,0))-INDEX(Results!$A$7:$AZ$107,MATCH(AH7,Results!$A$7:$A$107,0),MATCH($B$1,Results!$A$5:$AZ$5,0)-1)</f>
        <v>0</v>
      </c>
      <c r="AK7" s="33">
        <v>0</v>
      </c>
      <c r="AL7" s="90" t="str">
        <f>VLOOKUP(AK7,Results!$A$7:$B$107,2,FALSE)</f>
        <v>Not A Player</v>
      </c>
      <c r="AM7" s="90">
        <f>INDEX(Results!$A$7:$AZ$107,MATCH(AK7,Results!$A$7:$A$107,0),MATCH($B$1,Results!$A$5:$AZ$5,0))-INDEX(Results!$A$7:$AZ$107,MATCH(AK7,Results!$A$7:$A$107,0),MATCH($B$1,Results!$A$5:$AZ$5,0)-1)</f>
        <v>0</v>
      </c>
      <c r="AN7" s="33">
        <v>0</v>
      </c>
      <c r="AO7" s="90" t="str">
        <f>VLOOKUP(AN7,Results!$A$7:$B$107,2,FALSE)</f>
        <v>Not A Player</v>
      </c>
      <c r="AP7" s="90">
        <f>INDEX(Results!$A$7:$AZ$107,MATCH(AN7,Results!$A$7:$A$107,0),MATCH($B$1,Results!$A$5:$AZ$5,0))-INDEX(Results!$A$7:$AZ$107,MATCH(AN7,Results!$A$7:$A$107,0),MATCH($B$1,Results!$A$5:$AZ$5,0)-1)</f>
        <v>0</v>
      </c>
      <c r="AQ7" s="33">
        <v>0</v>
      </c>
      <c r="AR7" s="90" t="str">
        <f>VLOOKUP(AQ7,Results!$A$7:$B$107,2,FALSE)</f>
        <v>Not A Player</v>
      </c>
      <c r="AS7" s="90">
        <f>INDEX(Results!$A$7:$AZ$107,MATCH(AQ7,Results!$A$7:$A$107,0),MATCH($B$1,Results!$A$5:$AZ$5,0))-INDEX(Results!$A$7:$AZ$107,MATCH(AQ7,Results!$A$7:$A$107,0),MATCH($B$1,Results!$A$5:$AZ$5,0)-1)</f>
        <v>0</v>
      </c>
      <c r="AT7" s="33">
        <v>0</v>
      </c>
      <c r="AU7" s="90" t="str">
        <f>VLOOKUP(AT7,Results!$A$7:$B$107,2,FALSE)</f>
        <v>Not A Player</v>
      </c>
      <c r="AV7" s="90">
        <f>INDEX(Results!$A$7:$AZ$107,MATCH(AT7,Results!$A$7:$A$107,0),MATCH($B$1,Results!$A$5:$AZ$5,0))-INDEX(Results!$A$7:$AZ$107,MATCH(AT7,Results!$A$7:$A$107,0),MATCH($B$1,Results!$A$5:$AZ$5,0)-1)</f>
        <v>0</v>
      </c>
      <c r="AW7" s="10">
        <v>0</v>
      </c>
      <c r="AX7" s="90" t="str">
        <f>VLOOKUP(AW7,Results!$A$7:$B$107,2,FALSE)</f>
        <v>Not A Player</v>
      </c>
      <c r="AY7" s="90">
        <f>INDEX(Results!$A$7:$AZ$107,MATCH(AW7,Results!$A$7:$A$107,0),MATCH($B$1,Results!$A$5:$AZ$5,0))-INDEX(Results!$A$7:$AZ$107,MATCH(AW7,Results!$A$7:$A$107,0),MATCH($B$1,Results!$A$5:$AZ$5,0)-1)</f>
        <v>0</v>
      </c>
      <c r="AZ7" s="10">
        <v>0</v>
      </c>
      <c r="BA7" s="90" t="str">
        <f>VLOOKUP(AZ7,Results!$A$7:$B$107,2,FALSE)</f>
        <v>Not A Player</v>
      </c>
      <c r="BB7" s="90">
        <f>INDEX(Results!$A$7:$AZ$107,MATCH(AZ7,Results!$A$7:$A$107,0),MATCH($B$1,Results!$A$5:$AZ$5,0))-INDEX(Results!$A$7:$AZ$107,MATCH(AZ7,Results!$A$7:$A$107,0),MATCH($B$1,Results!$A$5:$AZ$5,0)-1)</f>
        <v>0</v>
      </c>
      <c r="BC7" s="10">
        <v>0</v>
      </c>
      <c r="BD7" s="90" t="str">
        <f>VLOOKUP(BC7,Results!$A$7:$B$107,2,FALSE)</f>
        <v>Not A Player</v>
      </c>
      <c r="BE7" s="90">
        <f>INDEX(Results!$A$7:$AZ$107,MATCH(BC7,Results!$A$7:$A$107,0),MATCH($B$1,Results!$A$5:$AZ$5,0))-INDEX(Results!$A$7:$AZ$107,MATCH(BC7,Results!$A$7:$A$107,0),MATCH($B$1,Results!$A$5:$AZ$5,0)-1)</f>
        <v>0</v>
      </c>
      <c r="BF7" s="10">
        <v>0</v>
      </c>
      <c r="BG7" s="90" t="str">
        <f>VLOOKUP(BF7,Results!$A$7:$B$107,2,FALSE)</f>
        <v>Not A Player</v>
      </c>
      <c r="BH7" s="90">
        <f>INDEX(Results!$A$7:$AZ$107,MATCH(BF7,Results!$A$7:$A$107,0),MATCH($B$1,Results!$A$5:$AZ$5,0))-INDEX(Results!$A$7:$AZ$107,MATCH(BF7,Results!$A$7:$A$107,0),MATCH($B$1,Results!$A$5:$AZ$5,0)-1)</f>
        <v>0</v>
      </c>
    </row>
    <row r="8" spans="1:60" x14ac:dyDescent="0.25">
      <c r="A8" s="33">
        <v>7</v>
      </c>
      <c r="B8" s="4" t="str">
        <f>VLOOKUP(A8,Results!$A$7:$B$107,2,FALSE)</f>
        <v>Patrick Reed</v>
      </c>
      <c r="C8" s="4">
        <f>INDEX(Results!$A$7:$AZ$107,MATCH(A8,Results!$A$7:$A$107,0),MATCH($B$1,Results!$A$5:$AZ$5,0))-INDEX(Results!$A$7:$AZ$107,MATCH(A8,Results!$A$7:$A$107,0),MATCH($B$1,Results!$A$5:$AZ$5,0)-1)</f>
        <v>0</v>
      </c>
      <c r="D8" s="33">
        <v>8</v>
      </c>
      <c r="E8" s="4" t="str">
        <f>VLOOKUP(D8,Results!$A$7:$B$107,2,FALSE)</f>
        <v>Sergio Garcia</v>
      </c>
      <c r="F8" s="4">
        <f>INDEX(Results!$A$7:$AZ$107,MATCH(D8,Results!$A$7:$A$107,0),MATCH($B$1,Results!$A$5:$AZ$5,0))-INDEX(Results!$A$7:$AZ$107,MATCH(D8,Results!$A$7:$A$107,0),MATCH($B$1,Results!$A$5:$AZ$5,0)-1)</f>
        <v>0</v>
      </c>
      <c r="G8" s="33">
        <v>9</v>
      </c>
      <c r="H8" s="90" t="str">
        <f>VLOOKUP(G8,Results!$A$7:$B$107,2,FALSE)</f>
        <v>Jason Day</v>
      </c>
      <c r="I8" s="90">
        <f>INDEX(Results!$A$7:$AZ$107,MATCH(G8,Results!$A$7:$A$107,0),MATCH($B$1,Results!$A$5:$AZ$5,0))-INDEX(Results!$A$7:$AZ$107,MATCH(G8,Results!$A$7:$A$107,0),MATCH($B$1,Results!$A$5:$AZ$5,0)-1)</f>
        <v>0</v>
      </c>
      <c r="J8" s="33">
        <v>6</v>
      </c>
      <c r="K8" s="90" t="str">
        <f>VLOOKUP(J8,Results!$A$7:$B$107,2,FALSE)</f>
        <v>Jim Furyk</v>
      </c>
      <c r="L8" s="90">
        <f>INDEX(Results!$A$7:$AZ$107,MATCH(J8,Results!$A$7:$A$107,0),MATCH($B$1,Results!$A$5:$AZ$5,0))-INDEX(Results!$A$7:$AZ$107,MATCH(J8,Results!$A$7:$A$107,0),MATCH($B$1,Results!$A$5:$AZ$5,0)-1)</f>
        <v>0</v>
      </c>
      <c r="M8" s="33">
        <v>0</v>
      </c>
      <c r="N8" s="90" t="str">
        <f>VLOOKUP(M8,Results!$A$7:$B$107,2,FALSE)</f>
        <v>Not A Player</v>
      </c>
      <c r="O8" s="90">
        <f>INDEX(Results!$A$7:$AZ$107,MATCH(M8,Results!$A$7:$A$107,0),MATCH($B$1,Results!$A$5:$AZ$5,0))-INDEX(Results!$A$7:$AZ$107,MATCH(M8,Results!$A$7:$A$107,0),MATCH($B$1,Results!$A$5:$AZ$5,0)-1)</f>
        <v>0</v>
      </c>
      <c r="P8" s="33">
        <v>0</v>
      </c>
      <c r="Q8" s="90" t="str">
        <f>VLOOKUP(P8,Results!$A$7:$B$107,2,FALSE)</f>
        <v>Not A Player</v>
      </c>
      <c r="R8" s="90">
        <f>INDEX(Results!$A$7:$AZ$107,MATCH(P8,Results!$A$7:$A$107,0),MATCH($B$1,Results!$A$5:$AZ$5,0))-INDEX(Results!$A$7:$AZ$107,MATCH(P8,Results!$A$7:$A$107,0),MATCH($B$1,Results!$A$5:$AZ$5,0)-1)</f>
        <v>0</v>
      </c>
      <c r="S8" s="33">
        <v>0</v>
      </c>
      <c r="T8" s="90" t="str">
        <f>VLOOKUP(S8,Results!$A$7:$B$107,2,FALSE)</f>
        <v>Not A Player</v>
      </c>
      <c r="U8" s="90">
        <f>INDEX(Results!$A$7:$AZ$107,MATCH(S8,Results!$A$7:$A$107,0),MATCH($B$1,Results!$A$5:$AZ$5,0))-INDEX(Results!$A$7:$AZ$107,MATCH(S8,Results!$A$7:$A$107,0),MATCH($B$1,Results!$A$5:$AZ$5,0)-1)</f>
        <v>0</v>
      </c>
      <c r="V8" s="33">
        <v>0</v>
      </c>
      <c r="W8" s="90" t="str">
        <f>VLOOKUP(V8,Results!$A$7:$B$107,2,FALSE)</f>
        <v>Not A Player</v>
      </c>
      <c r="X8" s="90">
        <f>INDEX(Results!$A$7:$AZ$107,MATCH(V8,Results!$A$7:$A$107,0),MATCH($B$1,Results!$A$5:$AZ$5,0))-INDEX(Results!$A$7:$AZ$107,MATCH(V8,Results!$A$7:$A$107,0),MATCH($B$1,Results!$A$5:$AZ$5,0)-1)</f>
        <v>0</v>
      </c>
      <c r="Y8" s="33">
        <v>0</v>
      </c>
      <c r="Z8" s="90" t="str">
        <f>VLOOKUP(Y8,Results!$A$7:$B$107,2,FALSE)</f>
        <v>Not A Player</v>
      </c>
      <c r="AA8" s="90">
        <f>INDEX(Results!$A$7:$AZ$107,MATCH(Y8,Results!$A$7:$A$107,0),MATCH($B$1,Results!$A$5:$AZ$5,0))-INDEX(Results!$A$7:$AZ$107,MATCH(Y8,Results!$A$7:$A$107,0),MATCH($B$1,Results!$A$5:$AZ$5,0)-1)</f>
        <v>0</v>
      </c>
      <c r="AB8" s="33">
        <v>0</v>
      </c>
      <c r="AC8" s="90" t="str">
        <f>VLOOKUP(AB8,Results!$A$7:$B$107,2,FALSE)</f>
        <v>Not A Player</v>
      </c>
      <c r="AD8" s="90">
        <f>INDEX(Results!$A$7:$AZ$107,MATCH(AB8,Results!$A$7:$A$107,0),MATCH($B$1,Results!$A$5:$AZ$5,0))-INDEX(Results!$A$7:$AZ$107,MATCH(AB8,Results!$A$7:$A$107,0),MATCH($B$1,Results!$A$5:$AZ$5,0)-1)</f>
        <v>0</v>
      </c>
      <c r="AE8" s="33">
        <v>0</v>
      </c>
      <c r="AF8" s="90" t="str">
        <f>VLOOKUP(AE8,Results!$A$7:$B$107,2,FALSE)</f>
        <v>Not A Player</v>
      </c>
      <c r="AG8" s="90">
        <f>INDEX(Results!$A$7:$AZ$107,MATCH(AE8,Results!$A$7:$A$107,0),MATCH($B$1,Results!$A$5:$AZ$5,0))-INDEX(Results!$A$7:$AZ$107,MATCH(AE8,Results!$A$7:$A$107,0),MATCH($B$1,Results!$A$5:$AZ$5,0)-1)</f>
        <v>0</v>
      </c>
      <c r="AH8" s="33">
        <v>0</v>
      </c>
      <c r="AI8" s="90" t="str">
        <f>VLOOKUP(AH8,Results!$A$7:$B$107,2,FALSE)</f>
        <v>Not A Player</v>
      </c>
      <c r="AJ8" s="90">
        <f>INDEX(Results!$A$7:$AZ$107,MATCH(AH8,Results!$A$7:$A$107,0),MATCH($B$1,Results!$A$5:$AZ$5,0))-INDEX(Results!$A$7:$AZ$107,MATCH(AH8,Results!$A$7:$A$107,0),MATCH($B$1,Results!$A$5:$AZ$5,0)-1)</f>
        <v>0</v>
      </c>
      <c r="AK8" s="33">
        <v>0</v>
      </c>
      <c r="AL8" s="90" t="str">
        <f>VLOOKUP(AK8,Results!$A$7:$B$107,2,FALSE)</f>
        <v>Not A Player</v>
      </c>
      <c r="AM8" s="90">
        <f>INDEX(Results!$A$7:$AZ$107,MATCH(AK8,Results!$A$7:$A$107,0),MATCH($B$1,Results!$A$5:$AZ$5,0))-INDEX(Results!$A$7:$AZ$107,MATCH(AK8,Results!$A$7:$A$107,0),MATCH($B$1,Results!$A$5:$AZ$5,0)-1)</f>
        <v>0</v>
      </c>
      <c r="AN8" s="33">
        <v>0</v>
      </c>
      <c r="AO8" s="90" t="str">
        <f>VLOOKUP(AN8,Results!$A$7:$B$107,2,FALSE)</f>
        <v>Not A Player</v>
      </c>
      <c r="AP8" s="90">
        <f>INDEX(Results!$A$7:$AZ$107,MATCH(AN8,Results!$A$7:$A$107,0),MATCH($B$1,Results!$A$5:$AZ$5,0))-INDEX(Results!$A$7:$AZ$107,MATCH(AN8,Results!$A$7:$A$107,0),MATCH($B$1,Results!$A$5:$AZ$5,0)-1)</f>
        <v>0</v>
      </c>
      <c r="AQ8" s="33">
        <v>0</v>
      </c>
      <c r="AR8" s="90" t="str">
        <f>VLOOKUP(AQ8,Results!$A$7:$B$107,2,FALSE)</f>
        <v>Not A Player</v>
      </c>
      <c r="AS8" s="90">
        <f>INDEX(Results!$A$7:$AZ$107,MATCH(AQ8,Results!$A$7:$A$107,0),MATCH($B$1,Results!$A$5:$AZ$5,0))-INDEX(Results!$A$7:$AZ$107,MATCH(AQ8,Results!$A$7:$A$107,0),MATCH($B$1,Results!$A$5:$AZ$5,0)-1)</f>
        <v>0</v>
      </c>
      <c r="AT8" s="33">
        <v>0</v>
      </c>
      <c r="AU8" s="90" t="str">
        <f>VLOOKUP(AT8,Results!$A$7:$B$107,2,FALSE)</f>
        <v>Not A Player</v>
      </c>
      <c r="AV8" s="90">
        <f>INDEX(Results!$A$7:$AZ$107,MATCH(AT8,Results!$A$7:$A$107,0),MATCH($B$1,Results!$A$5:$AZ$5,0))-INDEX(Results!$A$7:$AZ$107,MATCH(AT8,Results!$A$7:$A$107,0),MATCH($B$1,Results!$A$5:$AZ$5,0)-1)</f>
        <v>0</v>
      </c>
      <c r="AW8" s="10">
        <v>0</v>
      </c>
      <c r="AX8" s="90" t="str">
        <f>VLOOKUP(AW8,Results!$A$7:$B$107,2,FALSE)</f>
        <v>Not A Player</v>
      </c>
      <c r="AY8" s="90">
        <f>INDEX(Results!$A$7:$AZ$107,MATCH(AW8,Results!$A$7:$A$107,0),MATCH($B$1,Results!$A$5:$AZ$5,0))-INDEX(Results!$A$7:$AZ$107,MATCH(AW8,Results!$A$7:$A$107,0),MATCH($B$1,Results!$A$5:$AZ$5,0)-1)</f>
        <v>0</v>
      </c>
      <c r="AZ8" s="10">
        <v>0</v>
      </c>
      <c r="BA8" s="90" t="str">
        <f>VLOOKUP(AZ8,Results!$A$7:$B$107,2,FALSE)</f>
        <v>Not A Player</v>
      </c>
      <c r="BB8" s="90">
        <f>INDEX(Results!$A$7:$AZ$107,MATCH(AZ8,Results!$A$7:$A$107,0),MATCH($B$1,Results!$A$5:$AZ$5,0))-INDEX(Results!$A$7:$AZ$107,MATCH(AZ8,Results!$A$7:$A$107,0),MATCH($B$1,Results!$A$5:$AZ$5,0)-1)</f>
        <v>0</v>
      </c>
      <c r="BC8" s="10">
        <v>0</v>
      </c>
      <c r="BD8" s="90" t="str">
        <f>VLOOKUP(BC8,Results!$A$7:$B$107,2,FALSE)</f>
        <v>Not A Player</v>
      </c>
      <c r="BE8" s="90">
        <f>INDEX(Results!$A$7:$AZ$107,MATCH(BC8,Results!$A$7:$A$107,0),MATCH($B$1,Results!$A$5:$AZ$5,0))-INDEX(Results!$A$7:$AZ$107,MATCH(BC8,Results!$A$7:$A$107,0),MATCH($B$1,Results!$A$5:$AZ$5,0)-1)</f>
        <v>0</v>
      </c>
      <c r="BF8" s="10">
        <v>0</v>
      </c>
      <c r="BG8" s="90" t="str">
        <f>VLOOKUP(BF8,Results!$A$7:$B$107,2,FALSE)</f>
        <v>Not A Player</v>
      </c>
      <c r="BH8" s="90">
        <f>INDEX(Results!$A$7:$AZ$107,MATCH(BF8,Results!$A$7:$A$107,0),MATCH($B$1,Results!$A$5:$AZ$5,0))-INDEX(Results!$A$7:$AZ$107,MATCH(BF8,Results!$A$7:$A$107,0),MATCH($B$1,Results!$A$5:$AZ$5,0)-1)</f>
        <v>0</v>
      </c>
    </row>
    <row r="9" spans="1:60" x14ac:dyDescent="0.25">
      <c r="A9" s="33">
        <v>12</v>
      </c>
      <c r="B9" s="4" t="str">
        <f>VLOOKUP(A9,Results!$A$7:$B$107,2,FALSE)</f>
        <v>Rickie Fowler</v>
      </c>
      <c r="C9" s="4">
        <f>INDEX(Results!$A$7:$AZ$107,MATCH(A9,Results!$A$7:$A$107,0),MATCH($B$1,Results!$A$5:$AZ$5,0))-INDEX(Results!$A$7:$AZ$107,MATCH(A9,Results!$A$7:$A$107,0),MATCH($B$1,Results!$A$5:$AZ$5,0)-1)</f>
        <v>0</v>
      </c>
      <c r="D9" s="33">
        <v>14</v>
      </c>
      <c r="E9" s="4" t="str">
        <f>VLOOKUP(D9,Results!$A$7:$B$107,2,FALSE)</f>
        <v>J.B. Holmes</v>
      </c>
      <c r="F9" s="4">
        <f>INDEX(Results!$A$7:$AZ$107,MATCH(D9,Results!$A$7:$A$107,0),MATCH($B$1,Results!$A$5:$AZ$5,0))-INDEX(Results!$A$7:$AZ$107,MATCH(D9,Results!$A$7:$A$107,0),MATCH($B$1,Results!$A$5:$AZ$5,0)-1)</f>
        <v>0</v>
      </c>
      <c r="G9" s="33">
        <v>14</v>
      </c>
      <c r="H9" s="90" t="str">
        <f>VLOOKUP(G9,Results!$A$7:$B$107,2,FALSE)</f>
        <v>J.B. Holmes</v>
      </c>
      <c r="I9" s="90">
        <f>INDEX(Results!$A$7:$AZ$107,MATCH(G9,Results!$A$7:$A$107,0),MATCH($B$1,Results!$A$5:$AZ$5,0))-INDEX(Results!$A$7:$AZ$107,MATCH(G9,Results!$A$7:$A$107,0),MATCH($B$1,Results!$A$5:$AZ$5,0)-1)</f>
        <v>0</v>
      </c>
      <c r="J9" s="33">
        <v>13</v>
      </c>
      <c r="K9" s="90" t="str">
        <f>VLOOKUP(J9,Results!$A$7:$B$107,2,FALSE)</f>
        <v>Billy Horschel</v>
      </c>
      <c r="L9" s="90">
        <f>INDEX(Results!$A$7:$AZ$107,MATCH(J9,Results!$A$7:$A$107,0),MATCH($B$1,Results!$A$5:$AZ$5,0))-INDEX(Results!$A$7:$AZ$107,MATCH(J9,Results!$A$7:$A$107,0),MATCH($B$1,Results!$A$5:$AZ$5,0)-1)</f>
        <v>0</v>
      </c>
      <c r="M9" s="33">
        <v>0</v>
      </c>
      <c r="N9" s="90" t="str">
        <f>VLOOKUP(M9,Results!$A$7:$B$107,2,FALSE)</f>
        <v>Not A Player</v>
      </c>
      <c r="O9" s="90">
        <f>INDEX(Results!$A$7:$AZ$107,MATCH(M9,Results!$A$7:$A$107,0),MATCH($B$1,Results!$A$5:$AZ$5,0))-INDEX(Results!$A$7:$AZ$107,MATCH(M9,Results!$A$7:$A$107,0),MATCH($B$1,Results!$A$5:$AZ$5,0)-1)</f>
        <v>0</v>
      </c>
      <c r="P9" s="33">
        <v>0</v>
      </c>
      <c r="Q9" s="90" t="str">
        <f>VLOOKUP(P9,Results!$A$7:$B$107,2,FALSE)</f>
        <v>Not A Player</v>
      </c>
      <c r="R9" s="90">
        <f>INDEX(Results!$A$7:$AZ$107,MATCH(P9,Results!$A$7:$A$107,0),MATCH($B$1,Results!$A$5:$AZ$5,0))-INDEX(Results!$A$7:$AZ$107,MATCH(P9,Results!$A$7:$A$107,0),MATCH($B$1,Results!$A$5:$AZ$5,0)-1)</f>
        <v>0</v>
      </c>
      <c r="S9" s="33">
        <v>0</v>
      </c>
      <c r="T9" s="90" t="str">
        <f>VLOOKUP(S9,Results!$A$7:$B$107,2,FALSE)</f>
        <v>Not A Player</v>
      </c>
      <c r="U9" s="90">
        <f>INDEX(Results!$A$7:$AZ$107,MATCH(S9,Results!$A$7:$A$107,0),MATCH($B$1,Results!$A$5:$AZ$5,0))-INDEX(Results!$A$7:$AZ$107,MATCH(S9,Results!$A$7:$A$107,0),MATCH($B$1,Results!$A$5:$AZ$5,0)-1)</f>
        <v>0</v>
      </c>
      <c r="V9" s="33">
        <v>0</v>
      </c>
      <c r="W9" s="90" t="str">
        <f>VLOOKUP(V9,Results!$A$7:$B$107,2,FALSE)</f>
        <v>Not A Player</v>
      </c>
      <c r="X9" s="90">
        <f>INDEX(Results!$A$7:$AZ$107,MATCH(V9,Results!$A$7:$A$107,0),MATCH($B$1,Results!$A$5:$AZ$5,0))-INDEX(Results!$A$7:$AZ$107,MATCH(V9,Results!$A$7:$A$107,0),MATCH($B$1,Results!$A$5:$AZ$5,0)-1)</f>
        <v>0</v>
      </c>
      <c r="Y9" s="33">
        <v>0</v>
      </c>
      <c r="Z9" s="90" t="str">
        <f>VLOOKUP(Y9,Results!$A$7:$B$107,2,FALSE)</f>
        <v>Not A Player</v>
      </c>
      <c r="AA9" s="90">
        <f>INDEX(Results!$A$7:$AZ$107,MATCH(Y9,Results!$A$7:$A$107,0),MATCH($B$1,Results!$A$5:$AZ$5,0))-INDEX(Results!$A$7:$AZ$107,MATCH(Y9,Results!$A$7:$A$107,0),MATCH($B$1,Results!$A$5:$AZ$5,0)-1)</f>
        <v>0</v>
      </c>
      <c r="AB9" s="33">
        <v>0</v>
      </c>
      <c r="AC9" s="90" t="str">
        <f>VLOOKUP(AB9,Results!$A$7:$B$107,2,FALSE)</f>
        <v>Not A Player</v>
      </c>
      <c r="AD9" s="90">
        <f>INDEX(Results!$A$7:$AZ$107,MATCH(AB9,Results!$A$7:$A$107,0),MATCH($B$1,Results!$A$5:$AZ$5,0))-INDEX(Results!$A$7:$AZ$107,MATCH(AB9,Results!$A$7:$A$107,0),MATCH($B$1,Results!$A$5:$AZ$5,0)-1)</f>
        <v>0</v>
      </c>
      <c r="AE9" s="33">
        <v>0</v>
      </c>
      <c r="AF9" s="90" t="str">
        <f>VLOOKUP(AE9,Results!$A$7:$B$107,2,FALSE)</f>
        <v>Not A Player</v>
      </c>
      <c r="AG9" s="90">
        <f>INDEX(Results!$A$7:$AZ$107,MATCH(AE9,Results!$A$7:$A$107,0),MATCH($B$1,Results!$A$5:$AZ$5,0))-INDEX(Results!$A$7:$AZ$107,MATCH(AE9,Results!$A$7:$A$107,0),MATCH($B$1,Results!$A$5:$AZ$5,0)-1)</f>
        <v>0</v>
      </c>
      <c r="AH9" s="33">
        <v>0</v>
      </c>
      <c r="AI9" s="90" t="str">
        <f>VLOOKUP(AH9,Results!$A$7:$B$107,2,FALSE)</f>
        <v>Not A Player</v>
      </c>
      <c r="AJ9" s="90">
        <f>INDEX(Results!$A$7:$AZ$107,MATCH(AH9,Results!$A$7:$A$107,0),MATCH($B$1,Results!$A$5:$AZ$5,0))-INDEX(Results!$A$7:$AZ$107,MATCH(AH9,Results!$A$7:$A$107,0),MATCH($B$1,Results!$A$5:$AZ$5,0)-1)</f>
        <v>0</v>
      </c>
      <c r="AK9" s="33">
        <v>0</v>
      </c>
      <c r="AL9" s="90" t="str">
        <f>VLOOKUP(AK9,Results!$A$7:$B$107,2,FALSE)</f>
        <v>Not A Player</v>
      </c>
      <c r="AM9" s="90">
        <f>INDEX(Results!$A$7:$AZ$107,MATCH(AK9,Results!$A$7:$A$107,0),MATCH($B$1,Results!$A$5:$AZ$5,0))-INDEX(Results!$A$7:$AZ$107,MATCH(AK9,Results!$A$7:$A$107,0),MATCH($B$1,Results!$A$5:$AZ$5,0)-1)</f>
        <v>0</v>
      </c>
      <c r="AN9" s="33">
        <v>0</v>
      </c>
      <c r="AO9" s="90" t="str">
        <f>VLOOKUP(AN9,Results!$A$7:$B$107,2,FALSE)</f>
        <v>Not A Player</v>
      </c>
      <c r="AP9" s="90">
        <f>INDEX(Results!$A$7:$AZ$107,MATCH(AN9,Results!$A$7:$A$107,0),MATCH($B$1,Results!$A$5:$AZ$5,0))-INDEX(Results!$A$7:$AZ$107,MATCH(AN9,Results!$A$7:$A$107,0),MATCH($B$1,Results!$A$5:$AZ$5,0)-1)</f>
        <v>0</v>
      </c>
      <c r="AQ9" s="33">
        <v>0</v>
      </c>
      <c r="AR9" s="90" t="str">
        <f>VLOOKUP(AQ9,Results!$A$7:$B$107,2,FALSE)</f>
        <v>Not A Player</v>
      </c>
      <c r="AS9" s="90">
        <f>INDEX(Results!$A$7:$AZ$107,MATCH(AQ9,Results!$A$7:$A$107,0),MATCH($B$1,Results!$A$5:$AZ$5,0))-INDEX(Results!$A$7:$AZ$107,MATCH(AQ9,Results!$A$7:$A$107,0),MATCH($B$1,Results!$A$5:$AZ$5,0)-1)</f>
        <v>0</v>
      </c>
      <c r="AT9" s="33">
        <v>0</v>
      </c>
      <c r="AU9" s="90" t="str">
        <f>VLOOKUP(AT9,Results!$A$7:$B$107,2,FALSE)</f>
        <v>Not A Player</v>
      </c>
      <c r="AV9" s="90">
        <f>INDEX(Results!$A$7:$AZ$107,MATCH(AT9,Results!$A$7:$A$107,0),MATCH($B$1,Results!$A$5:$AZ$5,0))-INDEX(Results!$A$7:$AZ$107,MATCH(AT9,Results!$A$7:$A$107,0),MATCH($B$1,Results!$A$5:$AZ$5,0)-1)</f>
        <v>0</v>
      </c>
      <c r="AW9" s="10">
        <v>0</v>
      </c>
      <c r="AX9" s="90" t="str">
        <f>VLOOKUP(AW9,Results!$A$7:$B$107,2,FALSE)</f>
        <v>Not A Player</v>
      </c>
      <c r="AY9" s="90">
        <f>INDEX(Results!$A$7:$AZ$107,MATCH(AW9,Results!$A$7:$A$107,0),MATCH($B$1,Results!$A$5:$AZ$5,0))-INDEX(Results!$A$7:$AZ$107,MATCH(AW9,Results!$A$7:$A$107,0),MATCH($B$1,Results!$A$5:$AZ$5,0)-1)</f>
        <v>0</v>
      </c>
      <c r="AZ9" s="10">
        <v>0</v>
      </c>
      <c r="BA9" s="90" t="str">
        <f>VLOOKUP(AZ9,Results!$A$7:$B$107,2,FALSE)</f>
        <v>Not A Player</v>
      </c>
      <c r="BB9" s="90">
        <f>INDEX(Results!$A$7:$AZ$107,MATCH(AZ9,Results!$A$7:$A$107,0),MATCH($B$1,Results!$A$5:$AZ$5,0))-INDEX(Results!$A$7:$AZ$107,MATCH(AZ9,Results!$A$7:$A$107,0),MATCH($B$1,Results!$A$5:$AZ$5,0)-1)</f>
        <v>0</v>
      </c>
      <c r="BC9" s="10">
        <v>0</v>
      </c>
      <c r="BD9" s="90" t="str">
        <f>VLOOKUP(BC9,Results!$A$7:$B$107,2,FALSE)</f>
        <v>Not A Player</v>
      </c>
      <c r="BE9" s="90">
        <f>INDEX(Results!$A$7:$AZ$107,MATCH(BC9,Results!$A$7:$A$107,0),MATCH($B$1,Results!$A$5:$AZ$5,0))-INDEX(Results!$A$7:$AZ$107,MATCH(BC9,Results!$A$7:$A$107,0),MATCH($B$1,Results!$A$5:$AZ$5,0)-1)</f>
        <v>0</v>
      </c>
      <c r="BF9" s="10">
        <v>0</v>
      </c>
      <c r="BG9" s="90" t="str">
        <f>VLOOKUP(BF9,Results!$A$7:$B$107,2,FALSE)</f>
        <v>Not A Player</v>
      </c>
      <c r="BH9" s="90">
        <f>INDEX(Results!$A$7:$AZ$107,MATCH(BF9,Results!$A$7:$A$107,0),MATCH($B$1,Results!$A$5:$AZ$5,0))-INDEX(Results!$A$7:$AZ$107,MATCH(BF9,Results!$A$7:$A$107,0),MATCH($B$1,Results!$A$5:$AZ$5,0)-1)</f>
        <v>0</v>
      </c>
    </row>
    <row r="10" spans="1:60" x14ac:dyDescent="0.25">
      <c r="A10" s="33">
        <v>19</v>
      </c>
      <c r="B10" s="4" t="str">
        <f>VLOOKUP(A10,Results!$A$7:$B$107,2,FALSE)</f>
        <v>Adam Scott</v>
      </c>
      <c r="C10" s="4">
        <f>INDEX(Results!$A$7:$AZ$107,MATCH(A10,Results!$A$7:$A$107,0),MATCH($B$1,Results!$A$5:$AZ$5,0))-INDEX(Results!$A$7:$AZ$107,MATCH(A10,Results!$A$7:$A$107,0),MATCH($B$1,Results!$A$5:$AZ$5,0)-1)</f>
        <v>0</v>
      </c>
      <c r="D10" s="33">
        <v>19</v>
      </c>
      <c r="E10" s="4" t="str">
        <f>VLOOKUP(D10,Results!$A$7:$B$107,2,FALSE)</f>
        <v>Adam Scott</v>
      </c>
      <c r="F10" s="4">
        <f>INDEX(Results!$A$7:$AZ$107,MATCH(D10,Results!$A$7:$A$107,0),MATCH($B$1,Results!$A$5:$AZ$5,0))-INDEX(Results!$A$7:$AZ$107,MATCH(D10,Results!$A$7:$A$107,0),MATCH($B$1,Results!$A$5:$AZ$5,0)-1)</f>
        <v>0</v>
      </c>
      <c r="G10" s="33">
        <v>19</v>
      </c>
      <c r="H10" s="90" t="str">
        <f>VLOOKUP(G10,Results!$A$7:$B$107,2,FALSE)</f>
        <v>Adam Scott</v>
      </c>
      <c r="I10" s="90">
        <f>INDEX(Results!$A$7:$AZ$107,MATCH(G10,Results!$A$7:$A$107,0),MATCH($B$1,Results!$A$5:$AZ$5,0))-INDEX(Results!$A$7:$AZ$107,MATCH(G10,Results!$A$7:$A$107,0),MATCH($B$1,Results!$A$5:$AZ$5,0)-1)</f>
        <v>0</v>
      </c>
      <c r="J10" s="33">
        <v>19</v>
      </c>
      <c r="K10" s="90" t="str">
        <f>VLOOKUP(J10,Results!$A$7:$B$107,2,FALSE)</f>
        <v>Adam Scott</v>
      </c>
      <c r="L10" s="90">
        <f>INDEX(Results!$A$7:$AZ$107,MATCH(J10,Results!$A$7:$A$107,0),MATCH($B$1,Results!$A$5:$AZ$5,0))-INDEX(Results!$A$7:$AZ$107,MATCH(J10,Results!$A$7:$A$107,0),MATCH($B$1,Results!$A$5:$AZ$5,0)-1)</f>
        <v>0</v>
      </c>
      <c r="M10" s="33">
        <v>0</v>
      </c>
      <c r="N10" s="90" t="str">
        <f>VLOOKUP(M10,Results!$A$7:$B$107,2,FALSE)</f>
        <v>Not A Player</v>
      </c>
      <c r="O10" s="90">
        <f>INDEX(Results!$A$7:$AZ$107,MATCH(M10,Results!$A$7:$A$107,0),MATCH($B$1,Results!$A$5:$AZ$5,0))-INDEX(Results!$A$7:$AZ$107,MATCH(M10,Results!$A$7:$A$107,0),MATCH($B$1,Results!$A$5:$AZ$5,0)-1)</f>
        <v>0</v>
      </c>
      <c r="P10" s="33">
        <v>0</v>
      </c>
      <c r="Q10" s="90" t="str">
        <f>VLOOKUP(P10,Results!$A$7:$B$107,2,FALSE)</f>
        <v>Not A Player</v>
      </c>
      <c r="R10" s="90">
        <f>INDEX(Results!$A$7:$AZ$107,MATCH(P10,Results!$A$7:$A$107,0),MATCH($B$1,Results!$A$5:$AZ$5,0))-INDEX(Results!$A$7:$AZ$107,MATCH(P10,Results!$A$7:$A$107,0),MATCH($B$1,Results!$A$5:$AZ$5,0)-1)</f>
        <v>0</v>
      </c>
      <c r="S10" s="33">
        <v>0</v>
      </c>
      <c r="T10" s="90" t="str">
        <f>VLOOKUP(S10,Results!$A$7:$B$107,2,FALSE)</f>
        <v>Not A Player</v>
      </c>
      <c r="U10" s="90">
        <f>INDEX(Results!$A$7:$AZ$107,MATCH(S10,Results!$A$7:$A$107,0),MATCH($B$1,Results!$A$5:$AZ$5,0))-INDEX(Results!$A$7:$AZ$107,MATCH(S10,Results!$A$7:$A$107,0),MATCH($B$1,Results!$A$5:$AZ$5,0)-1)</f>
        <v>0</v>
      </c>
      <c r="V10" s="33">
        <v>0</v>
      </c>
      <c r="W10" s="90" t="str">
        <f>VLOOKUP(V10,Results!$A$7:$B$107,2,FALSE)</f>
        <v>Not A Player</v>
      </c>
      <c r="X10" s="90">
        <f>INDEX(Results!$A$7:$AZ$107,MATCH(V10,Results!$A$7:$A$107,0),MATCH($B$1,Results!$A$5:$AZ$5,0))-INDEX(Results!$A$7:$AZ$107,MATCH(V10,Results!$A$7:$A$107,0),MATCH($B$1,Results!$A$5:$AZ$5,0)-1)</f>
        <v>0</v>
      </c>
      <c r="Y10" s="33">
        <v>0</v>
      </c>
      <c r="Z10" s="90" t="str">
        <f>VLOOKUP(Y10,Results!$A$7:$B$107,2,FALSE)</f>
        <v>Not A Player</v>
      </c>
      <c r="AA10" s="90">
        <f>INDEX(Results!$A$7:$AZ$107,MATCH(Y10,Results!$A$7:$A$107,0),MATCH($B$1,Results!$A$5:$AZ$5,0))-INDEX(Results!$A$7:$AZ$107,MATCH(Y10,Results!$A$7:$A$107,0),MATCH($B$1,Results!$A$5:$AZ$5,0)-1)</f>
        <v>0</v>
      </c>
      <c r="AB10" s="33">
        <v>0</v>
      </c>
      <c r="AC10" s="90" t="str">
        <f>VLOOKUP(AB10,Results!$A$7:$B$107,2,FALSE)</f>
        <v>Not A Player</v>
      </c>
      <c r="AD10" s="90">
        <f>INDEX(Results!$A$7:$AZ$107,MATCH(AB10,Results!$A$7:$A$107,0),MATCH($B$1,Results!$A$5:$AZ$5,0))-INDEX(Results!$A$7:$AZ$107,MATCH(AB10,Results!$A$7:$A$107,0),MATCH($B$1,Results!$A$5:$AZ$5,0)-1)</f>
        <v>0</v>
      </c>
      <c r="AE10" s="33">
        <v>0</v>
      </c>
      <c r="AF10" s="90" t="str">
        <f>VLOOKUP(AE10,Results!$A$7:$B$107,2,FALSE)</f>
        <v>Not A Player</v>
      </c>
      <c r="AG10" s="90">
        <f>INDEX(Results!$A$7:$AZ$107,MATCH(AE10,Results!$A$7:$A$107,0),MATCH($B$1,Results!$A$5:$AZ$5,0))-INDEX(Results!$A$7:$AZ$107,MATCH(AE10,Results!$A$7:$A$107,0),MATCH($B$1,Results!$A$5:$AZ$5,0)-1)</f>
        <v>0</v>
      </c>
      <c r="AH10" s="33">
        <v>0</v>
      </c>
      <c r="AI10" s="90" t="str">
        <f>VLOOKUP(AH10,Results!$A$7:$B$107,2,FALSE)</f>
        <v>Not A Player</v>
      </c>
      <c r="AJ10" s="90">
        <f>INDEX(Results!$A$7:$AZ$107,MATCH(AH10,Results!$A$7:$A$107,0),MATCH($B$1,Results!$A$5:$AZ$5,0))-INDEX(Results!$A$7:$AZ$107,MATCH(AH10,Results!$A$7:$A$107,0),MATCH($B$1,Results!$A$5:$AZ$5,0)-1)</f>
        <v>0</v>
      </c>
      <c r="AK10" s="33">
        <v>0</v>
      </c>
      <c r="AL10" s="90" t="str">
        <f>VLOOKUP(AK10,Results!$A$7:$B$107,2,FALSE)</f>
        <v>Not A Player</v>
      </c>
      <c r="AM10" s="90">
        <f>INDEX(Results!$A$7:$AZ$107,MATCH(AK10,Results!$A$7:$A$107,0),MATCH($B$1,Results!$A$5:$AZ$5,0))-INDEX(Results!$A$7:$AZ$107,MATCH(AK10,Results!$A$7:$A$107,0),MATCH($B$1,Results!$A$5:$AZ$5,0)-1)</f>
        <v>0</v>
      </c>
      <c r="AN10" s="33">
        <v>0</v>
      </c>
      <c r="AO10" s="90" t="str">
        <f>VLOOKUP(AN10,Results!$A$7:$B$107,2,FALSE)</f>
        <v>Not A Player</v>
      </c>
      <c r="AP10" s="90">
        <f>INDEX(Results!$A$7:$AZ$107,MATCH(AN10,Results!$A$7:$A$107,0),MATCH($B$1,Results!$A$5:$AZ$5,0))-INDEX(Results!$A$7:$AZ$107,MATCH(AN10,Results!$A$7:$A$107,0),MATCH($B$1,Results!$A$5:$AZ$5,0)-1)</f>
        <v>0</v>
      </c>
      <c r="AQ10" s="33">
        <v>0</v>
      </c>
      <c r="AR10" s="90" t="str">
        <f>VLOOKUP(AQ10,Results!$A$7:$B$107,2,FALSE)</f>
        <v>Not A Player</v>
      </c>
      <c r="AS10" s="90">
        <f>INDEX(Results!$A$7:$AZ$107,MATCH(AQ10,Results!$A$7:$A$107,0),MATCH($B$1,Results!$A$5:$AZ$5,0))-INDEX(Results!$A$7:$AZ$107,MATCH(AQ10,Results!$A$7:$A$107,0),MATCH($B$1,Results!$A$5:$AZ$5,0)-1)</f>
        <v>0</v>
      </c>
      <c r="AT10" s="33">
        <v>0</v>
      </c>
      <c r="AU10" s="90" t="str">
        <f>VLOOKUP(AT10,Results!$A$7:$B$107,2,FALSE)</f>
        <v>Not A Player</v>
      </c>
      <c r="AV10" s="90">
        <f>INDEX(Results!$A$7:$AZ$107,MATCH(AT10,Results!$A$7:$A$107,0),MATCH($B$1,Results!$A$5:$AZ$5,0))-INDEX(Results!$A$7:$AZ$107,MATCH(AT10,Results!$A$7:$A$107,0),MATCH($B$1,Results!$A$5:$AZ$5,0)-1)</f>
        <v>0</v>
      </c>
      <c r="AW10" s="10">
        <v>0</v>
      </c>
      <c r="AX10" s="90" t="str">
        <f>VLOOKUP(AW10,Results!$A$7:$B$107,2,FALSE)</f>
        <v>Not A Player</v>
      </c>
      <c r="AY10" s="90">
        <f>INDEX(Results!$A$7:$AZ$107,MATCH(AW10,Results!$A$7:$A$107,0),MATCH($B$1,Results!$A$5:$AZ$5,0))-INDEX(Results!$A$7:$AZ$107,MATCH(AW10,Results!$A$7:$A$107,0),MATCH($B$1,Results!$A$5:$AZ$5,0)-1)</f>
        <v>0</v>
      </c>
      <c r="AZ10" s="10">
        <v>0</v>
      </c>
      <c r="BA10" s="90" t="str">
        <f>VLOOKUP(AZ10,Results!$A$7:$B$107,2,FALSE)</f>
        <v>Not A Player</v>
      </c>
      <c r="BB10" s="90">
        <f>INDEX(Results!$A$7:$AZ$107,MATCH(AZ10,Results!$A$7:$A$107,0),MATCH($B$1,Results!$A$5:$AZ$5,0))-INDEX(Results!$A$7:$AZ$107,MATCH(AZ10,Results!$A$7:$A$107,0),MATCH($B$1,Results!$A$5:$AZ$5,0)-1)</f>
        <v>0</v>
      </c>
      <c r="BC10" s="10">
        <v>0</v>
      </c>
      <c r="BD10" s="90" t="str">
        <f>VLOOKUP(BC10,Results!$A$7:$B$107,2,FALSE)</f>
        <v>Not A Player</v>
      </c>
      <c r="BE10" s="90">
        <f>INDEX(Results!$A$7:$AZ$107,MATCH(BC10,Results!$A$7:$A$107,0),MATCH($B$1,Results!$A$5:$AZ$5,0))-INDEX(Results!$A$7:$AZ$107,MATCH(BC10,Results!$A$7:$A$107,0),MATCH($B$1,Results!$A$5:$AZ$5,0)-1)</f>
        <v>0</v>
      </c>
      <c r="BF10" s="10">
        <v>0</v>
      </c>
      <c r="BG10" s="90" t="str">
        <f>VLOOKUP(BF10,Results!$A$7:$B$107,2,FALSE)</f>
        <v>Not A Player</v>
      </c>
      <c r="BH10" s="90">
        <f>INDEX(Results!$A$7:$AZ$107,MATCH(BF10,Results!$A$7:$A$107,0),MATCH($B$1,Results!$A$5:$AZ$5,0))-INDEX(Results!$A$7:$AZ$107,MATCH(BF10,Results!$A$7:$A$107,0),MATCH($B$1,Results!$A$5:$AZ$5,0)-1)</f>
        <v>0</v>
      </c>
    </row>
    <row r="11" spans="1:60" x14ac:dyDescent="0.25">
      <c r="A11" s="33">
        <v>24</v>
      </c>
      <c r="B11" s="4" t="str">
        <f>VLOOKUP(A11,Results!$A$7:$B$107,2,FALSE)</f>
        <v>Charley Hoffman</v>
      </c>
      <c r="C11" s="4">
        <f>INDEX(Results!$A$7:$AZ$107,MATCH(A11,Results!$A$7:$A$107,0),MATCH($B$1,Results!$A$5:$AZ$5,0))-INDEX(Results!$A$7:$AZ$107,MATCH(A11,Results!$A$7:$A$107,0),MATCH($B$1,Results!$A$5:$AZ$5,0)-1)</f>
        <v>530133</v>
      </c>
      <c r="D11" s="33">
        <v>21</v>
      </c>
      <c r="E11" s="4" t="str">
        <f>VLOOKUP(D11,Results!$A$7:$B$107,2,FALSE)</f>
        <v>Bill Haas</v>
      </c>
      <c r="F11" s="4">
        <f>INDEX(Results!$A$7:$AZ$107,MATCH(D11,Results!$A$7:$A$107,0),MATCH($B$1,Results!$A$5:$AZ$5,0))-INDEX(Results!$A$7:$AZ$107,MATCH(D11,Results!$A$7:$A$107,0),MATCH($B$1,Results!$A$5:$AZ$5,0)-1)</f>
        <v>0</v>
      </c>
      <c r="G11" s="33">
        <v>21</v>
      </c>
      <c r="H11" s="90" t="str">
        <f>VLOOKUP(G11,Results!$A$7:$B$107,2,FALSE)</f>
        <v>Bill Haas</v>
      </c>
      <c r="I11" s="90">
        <f>INDEX(Results!$A$7:$AZ$107,MATCH(G11,Results!$A$7:$A$107,0),MATCH($B$1,Results!$A$5:$AZ$5,0))-INDEX(Results!$A$7:$AZ$107,MATCH(G11,Results!$A$7:$A$107,0),MATCH($B$1,Results!$A$5:$AZ$5,0)-1)</f>
        <v>0</v>
      </c>
      <c r="J11" s="33">
        <v>23</v>
      </c>
      <c r="K11" s="90" t="str">
        <f>VLOOKUP(J11,Results!$A$7:$B$107,2,FALSE)</f>
        <v>Zach Johnson</v>
      </c>
      <c r="L11" s="90">
        <f>INDEX(Results!$A$7:$AZ$107,MATCH(J11,Results!$A$7:$A$107,0),MATCH($B$1,Results!$A$5:$AZ$5,0))-INDEX(Results!$A$7:$AZ$107,MATCH(J11,Results!$A$7:$A$107,0),MATCH($B$1,Results!$A$5:$AZ$5,0)-1)</f>
        <v>284000</v>
      </c>
      <c r="M11" s="33">
        <v>0</v>
      </c>
      <c r="N11" s="90" t="str">
        <f>VLOOKUP(M11,Results!$A$7:$B$107,2,FALSE)</f>
        <v>Not A Player</v>
      </c>
      <c r="O11" s="90">
        <f>INDEX(Results!$A$7:$AZ$107,MATCH(M11,Results!$A$7:$A$107,0),MATCH($B$1,Results!$A$5:$AZ$5,0))-INDEX(Results!$A$7:$AZ$107,MATCH(M11,Results!$A$7:$A$107,0),MATCH($B$1,Results!$A$5:$AZ$5,0)-1)</f>
        <v>0</v>
      </c>
      <c r="P11" s="33">
        <v>0</v>
      </c>
      <c r="Q11" s="90" t="str">
        <f>VLOOKUP(P11,Results!$A$7:$B$107,2,FALSE)</f>
        <v>Not A Player</v>
      </c>
      <c r="R11" s="90">
        <f>INDEX(Results!$A$7:$AZ$107,MATCH(P11,Results!$A$7:$A$107,0),MATCH($B$1,Results!$A$5:$AZ$5,0))-INDEX(Results!$A$7:$AZ$107,MATCH(P11,Results!$A$7:$A$107,0),MATCH($B$1,Results!$A$5:$AZ$5,0)-1)</f>
        <v>0</v>
      </c>
      <c r="S11" s="33">
        <v>0</v>
      </c>
      <c r="T11" s="90" t="str">
        <f>VLOOKUP(S11,Results!$A$7:$B$107,2,FALSE)</f>
        <v>Not A Player</v>
      </c>
      <c r="U11" s="90">
        <f>INDEX(Results!$A$7:$AZ$107,MATCH(S11,Results!$A$7:$A$107,0),MATCH($B$1,Results!$A$5:$AZ$5,0))-INDEX(Results!$A$7:$AZ$107,MATCH(S11,Results!$A$7:$A$107,0),MATCH($B$1,Results!$A$5:$AZ$5,0)-1)</f>
        <v>0</v>
      </c>
      <c r="V11" s="33">
        <v>0</v>
      </c>
      <c r="W11" s="90" t="str">
        <f>VLOOKUP(V11,Results!$A$7:$B$107,2,FALSE)</f>
        <v>Not A Player</v>
      </c>
      <c r="X11" s="90">
        <f>INDEX(Results!$A$7:$AZ$107,MATCH(V11,Results!$A$7:$A$107,0),MATCH($B$1,Results!$A$5:$AZ$5,0))-INDEX(Results!$A$7:$AZ$107,MATCH(V11,Results!$A$7:$A$107,0),MATCH($B$1,Results!$A$5:$AZ$5,0)-1)</f>
        <v>0</v>
      </c>
      <c r="Y11" s="33">
        <v>0</v>
      </c>
      <c r="Z11" s="90" t="str">
        <f>VLOOKUP(Y11,Results!$A$7:$B$107,2,FALSE)</f>
        <v>Not A Player</v>
      </c>
      <c r="AA11" s="90">
        <f>INDEX(Results!$A$7:$AZ$107,MATCH(Y11,Results!$A$7:$A$107,0),MATCH($B$1,Results!$A$5:$AZ$5,0))-INDEX(Results!$A$7:$AZ$107,MATCH(Y11,Results!$A$7:$A$107,0),MATCH($B$1,Results!$A$5:$AZ$5,0)-1)</f>
        <v>0</v>
      </c>
      <c r="AB11" s="33">
        <v>0</v>
      </c>
      <c r="AC11" s="90" t="str">
        <f>VLOOKUP(AB11,Results!$A$7:$B$107,2,FALSE)</f>
        <v>Not A Player</v>
      </c>
      <c r="AD11" s="90">
        <f>INDEX(Results!$A$7:$AZ$107,MATCH(AB11,Results!$A$7:$A$107,0),MATCH($B$1,Results!$A$5:$AZ$5,0))-INDEX(Results!$A$7:$AZ$107,MATCH(AB11,Results!$A$7:$A$107,0),MATCH($B$1,Results!$A$5:$AZ$5,0)-1)</f>
        <v>0</v>
      </c>
      <c r="AE11" s="33">
        <v>0</v>
      </c>
      <c r="AF11" s="90" t="str">
        <f>VLOOKUP(AE11,Results!$A$7:$B$107,2,FALSE)</f>
        <v>Not A Player</v>
      </c>
      <c r="AG11" s="90">
        <f>INDEX(Results!$A$7:$AZ$107,MATCH(AE11,Results!$A$7:$A$107,0),MATCH($B$1,Results!$A$5:$AZ$5,0))-INDEX(Results!$A$7:$AZ$107,MATCH(AE11,Results!$A$7:$A$107,0),MATCH($B$1,Results!$A$5:$AZ$5,0)-1)</f>
        <v>0</v>
      </c>
      <c r="AH11" s="33">
        <v>0</v>
      </c>
      <c r="AI11" s="90" t="str">
        <f>VLOOKUP(AH11,Results!$A$7:$B$107,2,FALSE)</f>
        <v>Not A Player</v>
      </c>
      <c r="AJ11" s="90">
        <f>INDEX(Results!$A$7:$AZ$107,MATCH(AH11,Results!$A$7:$A$107,0),MATCH($B$1,Results!$A$5:$AZ$5,0))-INDEX(Results!$A$7:$AZ$107,MATCH(AH11,Results!$A$7:$A$107,0),MATCH($B$1,Results!$A$5:$AZ$5,0)-1)</f>
        <v>0</v>
      </c>
      <c r="AK11" s="33">
        <v>0</v>
      </c>
      <c r="AL11" s="90" t="str">
        <f>VLOOKUP(AK11,Results!$A$7:$B$107,2,FALSE)</f>
        <v>Not A Player</v>
      </c>
      <c r="AM11" s="90">
        <f>INDEX(Results!$A$7:$AZ$107,MATCH(AK11,Results!$A$7:$A$107,0),MATCH($B$1,Results!$A$5:$AZ$5,0))-INDEX(Results!$A$7:$AZ$107,MATCH(AK11,Results!$A$7:$A$107,0),MATCH($B$1,Results!$A$5:$AZ$5,0)-1)</f>
        <v>0</v>
      </c>
      <c r="AN11" s="33">
        <v>0</v>
      </c>
      <c r="AO11" s="90" t="str">
        <f>VLOOKUP(AN11,Results!$A$7:$B$107,2,FALSE)</f>
        <v>Not A Player</v>
      </c>
      <c r="AP11" s="90">
        <f>INDEX(Results!$A$7:$AZ$107,MATCH(AN11,Results!$A$7:$A$107,0),MATCH($B$1,Results!$A$5:$AZ$5,0))-INDEX(Results!$A$7:$AZ$107,MATCH(AN11,Results!$A$7:$A$107,0),MATCH($B$1,Results!$A$5:$AZ$5,0)-1)</f>
        <v>0</v>
      </c>
      <c r="AQ11" s="33">
        <v>0</v>
      </c>
      <c r="AR11" s="90" t="str">
        <f>VLOOKUP(AQ11,Results!$A$7:$B$107,2,FALSE)</f>
        <v>Not A Player</v>
      </c>
      <c r="AS11" s="90">
        <f>INDEX(Results!$A$7:$AZ$107,MATCH(AQ11,Results!$A$7:$A$107,0),MATCH($B$1,Results!$A$5:$AZ$5,0))-INDEX(Results!$A$7:$AZ$107,MATCH(AQ11,Results!$A$7:$A$107,0),MATCH($B$1,Results!$A$5:$AZ$5,0)-1)</f>
        <v>0</v>
      </c>
      <c r="AT11" s="33">
        <v>0</v>
      </c>
      <c r="AU11" s="90" t="str">
        <f>VLOOKUP(AT11,Results!$A$7:$B$107,2,FALSE)</f>
        <v>Not A Player</v>
      </c>
      <c r="AV11" s="90">
        <f>INDEX(Results!$A$7:$AZ$107,MATCH(AT11,Results!$A$7:$A$107,0),MATCH($B$1,Results!$A$5:$AZ$5,0))-INDEX(Results!$A$7:$AZ$107,MATCH(AT11,Results!$A$7:$A$107,0),MATCH($B$1,Results!$A$5:$AZ$5,0)-1)</f>
        <v>0</v>
      </c>
      <c r="AW11" s="10">
        <v>0</v>
      </c>
      <c r="AX11" s="90" t="str">
        <f>VLOOKUP(AW11,Results!$A$7:$B$107,2,FALSE)</f>
        <v>Not A Player</v>
      </c>
      <c r="AY11" s="90">
        <f>INDEX(Results!$A$7:$AZ$107,MATCH(AW11,Results!$A$7:$A$107,0),MATCH($B$1,Results!$A$5:$AZ$5,0))-INDEX(Results!$A$7:$AZ$107,MATCH(AW11,Results!$A$7:$A$107,0),MATCH($B$1,Results!$A$5:$AZ$5,0)-1)</f>
        <v>0</v>
      </c>
      <c r="AZ11" s="10">
        <v>0</v>
      </c>
      <c r="BA11" s="90" t="str">
        <f>VLOOKUP(AZ11,Results!$A$7:$B$107,2,FALSE)</f>
        <v>Not A Player</v>
      </c>
      <c r="BB11" s="90">
        <f>INDEX(Results!$A$7:$AZ$107,MATCH(AZ11,Results!$A$7:$A$107,0),MATCH($B$1,Results!$A$5:$AZ$5,0))-INDEX(Results!$A$7:$AZ$107,MATCH(AZ11,Results!$A$7:$A$107,0),MATCH($B$1,Results!$A$5:$AZ$5,0)-1)</f>
        <v>0</v>
      </c>
      <c r="BC11" s="10">
        <v>0</v>
      </c>
      <c r="BD11" s="90" t="str">
        <f>VLOOKUP(BC11,Results!$A$7:$B$107,2,FALSE)</f>
        <v>Not A Player</v>
      </c>
      <c r="BE11" s="90">
        <f>INDEX(Results!$A$7:$AZ$107,MATCH(BC11,Results!$A$7:$A$107,0),MATCH($B$1,Results!$A$5:$AZ$5,0))-INDEX(Results!$A$7:$AZ$107,MATCH(BC11,Results!$A$7:$A$107,0),MATCH($B$1,Results!$A$5:$AZ$5,0)-1)</f>
        <v>0</v>
      </c>
      <c r="BF11" s="10">
        <v>0</v>
      </c>
      <c r="BG11" s="90" t="str">
        <f>VLOOKUP(BF11,Results!$A$7:$B$107,2,FALSE)</f>
        <v>Not A Player</v>
      </c>
      <c r="BH11" s="90">
        <f>INDEX(Results!$A$7:$AZ$107,MATCH(BF11,Results!$A$7:$A$107,0),MATCH($B$1,Results!$A$5:$AZ$5,0))-INDEX(Results!$A$7:$AZ$107,MATCH(BF11,Results!$A$7:$A$107,0),MATCH($B$1,Results!$A$5:$AZ$5,0)-1)</f>
        <v>0</v>
      </c>
    </row>
    <row r="12" spans="1:60" x14ac:dyDescent="0.25">
      <c r="A12" s="33">
        <v>30</v>
      </c>
      <c r="B12" s="4" t="str">
        <f>VLOOKUP(A12,Results!$A$7:$B$107,2,FALSE)</f>
        <v>Russell Henley</v>
      </c>
      <c r="C12" s="4">
        <f>INDEX(Results!$A$7:$AZ$107,MATCH(A12,Results!$A$7:$A$107,0),MATCH($B$1,Results!$A$5:$AZ$5,0))-INDEX(Results!$A$7:$AZ$107,MATCH(A12,Results!$A$7:$A$107,0),MATCH($B$1,Results!$A$5:$AZ$5,0)-1)</f>
        <v>62302</v>
      </c>
      <c r="D12" s="33">
        <v>30</v>
      </c>
      <c r="E12" s="4" t="str">
        <f>VLOOKUP(D12,Results!$A$7:$B$107,2,FALSE)</f>
        <v>Russell Henley</v>
      </c>
      <c r="F12" s="4">
        <f>INDEX(Results!$A$7:$AZ$107,MATCH(D12,Results!$A$7:$A$107,0),MATCH($B$1,Results!$A$5:$AZ$5,0))-INDEX(Results!$A$7:$AZ$107,MATCH(D12,Results!$A$7:$A$107,0),MATCH($B$1,Results!$A$5:$AZ$5,0)-1)</f>
        <v>62302</v>
      </c>
      <c r="G12" s="33">
        <v>28</v>
      </c>
      <c r="H12" s="90" t="str">
        <f>VLOOKUP(G12,Results!$A$7:$B$107,2,FALSE)</f>
        <v>Hunter Mahan</v>
      </c>
      <c r="I12" s="90">
        <f>INDEX(Results!$A$7:$AZ$107,MATCH(G12,Results!$A$7:$A$107,0),MATCH($B$1,Results!$A$5:$AZ$5,0))-INDEX(Results!$A$7:$AZ$107,MATCH(G12,Results!$A$7:$A$107,0),MATCH($B$1,Results!$A$5:$AZ$5,0)-1)</f>
        <v>27690</v>
      </c>
      <c r="J12" s="33">
        <v>28</v>
      </c>
      <c r="K12" s="90" t="str">
        <f>VLOOKUP(J12,Results!$A$7:$B$107,2,FALSE)</f>
        <v>Hunter Mahan</v>
      </c>
      <c r="L12" s="90">
        <f>INDEX(Results!$A$7:$AZ$107,MATCH(J12,Results!$A$7:$A$107,0),MATCH($B$1,Results!$A$5:$AZ$5,0))-INDEX(Results!$A$7:$AZ$107,MATCH(J12,Results!$A$7:$A$107,0),MATCH($B$1,Results!$A$5:$AZ$5,0)-1)</f>
        <v>27690</v>
      </c>
      <c r="M12" s="33">
        <v>0</v>
      </c>
      <c r="N12" s="90" t="str">
        <f>VLOOKUP(M12,Results!$A$7:$B$107,2,FALSE)</f>
        <v>Not A Player</v>
      </c>
      <c r="O12" s="90">
        <f>INDEX(Results!$A$7:$AZ$107,MATCH(M12,Results!$A$7:$A$107,0),MATCH($B$1,Results!$A$5:$AZ$5,0))-INDEX(Results!$A$7:$AZ$107,MATCH(M12,Results!$A$7:$A$107,0),MATCH($B$1,Results!$A$5:$AZ$5,0)-1)</f>
        <v>0</v>
      </c>
      <c r="P12" s="33">
        <v>0</v>
      </c>
      <c r="Q12" s="90" t="str">
        <f>VLOOKUP(P12,Results!$A$7:$B$107,2,FALSE)</f>
        <v>Not A Player</v>
      </c>
      <c r="R12" s="90">
        <f>INDEX(Results!$A$7:$AZ$107,MATCH(P12,Results!$A$7:$A$107,0),MATCH($B$1,Results!$A$5:$AZ$5,0))-INDEX(Results!$A$7:$AZ$107,MATCH(P12,Results!$A$7:$A$107,0),MATCH($B$1,Results!$A$5:$AZ$5,0)-1)</f>
        <v>0</v>
      </c>
      <c r="S12" s="33">
        <v>0</v>
      </c>
      <c r="T12" s="90" t="str">
        <f>VLOOKUP(S12,Results!$A$7:$B$107,2,FALSE)</f>
        <v>Not A Player</v>
      </c>
      <c r="U12" s="90">
        <f>INDEX(Results!$A$7:$AZ$107,MATCH(S12,Results!$A$7:$A$107,0),MATCH($B$1,Results!$A$5:$AZ$5,0))-INDEX(Results!$A$7:$AZ$107,MATCH(S12,Results!$A$7:$A$107,0),MATCH($B$1,Results!$A$5:$AZ$5,0)-1)</f>
        <v>0</v>
      </c>
      <c r="V12" s="33">
        <v>0</v>
      </c>
      <c r="W12" s="90" t="str">
        <f>VLOOKUP(V12,Results!$A$7:$B$107,2,FALSE)</f>
        <v>Not A Player</v>
      </c>
      <c r="X12" s="90">
        <f>INDEX(Results!$A$7:$AZ$107,MATCH(V12,Results!$A$7:$A$107,0),MATCH($B$1,Results!$A$5:$AZ$5,0))-INDEX(Results!$A$7:$AZ$107,MATCH(V12,Results!$A$7:$A$107,0),MATCH($B$1,Results!$A$5:$AZ$5,0)-1)</f>
        <v>0</v>
      </c>
      <c r="Y12" s="33">
        <v>0</v>
      </c>
      <c r="Z12" s="90" t="str">
        <f>VLOOKUP(Y12,Results!$A$7:$B$107,2,FALSE)</f>
        <v>Not A Player</v>
      </c>
      <c r="AA12" s="90">
        <f>INDEX(Results!$A$7:$AZ$107,MATCH(Y12,Results!$A$7:$A$107,0),MATCH($B$1,Results!$A$5:$AZ$5,0))-INDEX(Results!$A$7:$AZ$107,MATCH(Y12,Results!$A$7:$A$107,0),MATCH($B$1,Results!$A$5:$AZ$5,0)-1)</f>
        <v>0</v>
      </c>
      <c r="AB12" s="33">
        <v>0</v>
      </c>
      <c r="AC12" s="90" t="str">
        <f>VLOOKUP(AB12,Results!$A$7:$B$107,2,FALSE)</f>
        <v>Not A Player</v>
      </c>
      <c r="AD12" s="90">
        <f>INDEX(Results!$A$7:$AZ$107,MATCH(AB12,Results!$A$7:$A$107,0),MATCH($B$1,Results!$A$5:$AZ$5,0))-INDEX(Results!$A$7:$AZ$107,MATCH(AB12,Results!$A$7:$A$107,0),MATCH($B$1,Results!$A$5:$AZ$5,0)-1)</f>
        <v>0</v>
      </c>
      <c r="AE12" s="33">
        <v>0</v>
      </c>
      <c r="AF12" s="90" t="str">
        <f>VLOOKUP(AE12,Results!$A$7:$B$107,2,FALSE)</f>
        <v>Not A Player</v>
      </c>
      <c r="AG12" s="90">
        <f>INDEX(Results!$A$7:$AZ$107,MATCH(AE12,Results!$A$7:$A$107,0),MATCH($B$1,Results!$A$5:$AZ$5,0))-INDEX(Results!$A$7:$AZ$107,MATCH(AE12,Results!$A$7:$A$107,0),MATCH($B$1,Results!$A$5:$AZ$5,0)-1)</f>
        <v>0</v>
      </c>
      <c r="AH12" s="33">
        <v>0</v>
      </c>
      <c r="AI12" s="90" t="str">
        <f>VLOOKUP(AH12,Results!$A$7:$B$107,2,FALSE)</f>
        <v>Not A Player</v>
      </c>
      <c r="AJ12" s="90">
        <f>INDEX(Results!$A$7:$AZ$107,MATCH(AH12,Results!$A$7:$A$107,0),MATCH($B$1,Results!$A$5:$AZ$5,0))-INDEX(Results!$A$7:$AZ$107,MATCH(AH12,Results!$A$7:$A$107,0),MATCH($B$1,Results!$A$5:$AZ$5,0)-1)</f>
        <v>0</v>
      </c>
      <c r="AK12" s="33">
        <v>0</v>
      </c>
      <c r="AL12" s="90" t="str">
        <f>VLOOKUP(AK12,Results!$A$7:$B$107,2,FALSE)</f>
        <v>Not A Player</v>
      </c>
      <c r="AM12" s="90">
        <f>INDEX(Results!$A$7:$AZ$107,MATCH(AK12,Results!$A$7:$A$107,0),MATCH($B$1,Results!$A$5:$AZ$5,0))-INDEX(Results!$A$7:$AZ$107,MATCH(AK12,Results!$A$7:$A$107,0),MATCH($B$1,Results!$A$5:$AZ$5,0)-1)</f>
        <v>0</v>
      </c>
      <c r="AN12" s="33">
        <v>0</v>
      </c>
      <c r="AO12" s="90" t="str">
        <f>VLOOKUP(AN12,Results!$A$7:$B$107,2,FALSE)</f>
        <v>Not A Player</v>
      </c>
      <c r="AP12" s="90">
        <f>INDEX(Results!$A$7:$AZ$107,MATCH(AN12,Results!$A$7:$A$107,0),MATCH($B$1,Results!$A$5:$AZ$5,0))-INDEX(Results!$A$7:$AZ$107,MATCH(AN12,Results!$A$7:$A$107,0),MATCH($B$1,Results!$A$5:$AZ$5,0)-1)</f>
        <v>0</v>
      </c>
      <c r="AQ12" s="33">
        <v>0</v>
      </c>
      <c r="AR12" s="90" t="str">
        <f>VLOOKUP(AQ12,Results!$A$7:$B$107,2,FALSE)</f>
        <v>Not A Player</v>
      </c>
      <c r="AS12" s="90">
        <f>INDEX(Results!$A$7:$AZ$107,MATCH(AQ12,Results!$A$7:$A$107,0),MATCH($B$1,Results!$A$5:$AZ$5,0))-INDEX(Results!$A$7:$AZ$107,MATCH(AQ12,Results!$A$7:$A$107,0),MATCH($B$1,Results!$A$5:$AZ$5,0)-1)</f>
        <v>0</v>
      </c>
      <c r="AT12" s="33">
        <v>0</v>
      </c>
      <c r="AU12" s="90" t="str">
        <f>VLOOKUP(AT12,Results!$A$7:$B$107,2,FALSE)</f>
        <v>Not A Player</v>
      </c>
      <c r="AV12" s="90">
        <f>INDEX(Results!$A$7:$AZ$107,MATCH(AT12,Results!$A$7:$A$107,0),MATCH($B$1,Results!$A$5:$AZ$5,0))-INDEX(Results!$A$7:$AZ$107,MATCH(AT12,Results!$A$7:$A$107,0),MATCH($B$1,Results!$A$5:$AZ$5,0)-1)</f>
        <v>0</v>
      </c>
      <c r="AW12" s="10">
        <v>0</v>
      </c>
      <c r="AX12" s="90" t="str">
        <f>VLOOKUP(AW12,Results!$A$7:$B$107,2,FALSE)</f>
        <v>Not A Player</v>
      </c>
      <c r="AY12" s="90">
        <f>INDEX(Results!$A$7:$AZ$107,MATCH(AW12,Results!$A$7:$A$107,0),MATCH($B$1,Results!$A$5:$AZ$5,0))-INDEX(Results!$A$7:$AZ$107,MATCH(AW12,Results!$A$7:$A$107,0),MATCH($B$1,Results!$A$5:$AZ$5,0)-1)</f>
        <v>0</v>
      </c>
      <c r="AZ12" s="10">
        <v>0</v>
      </c>
      <c r="BA12" s="90" t="str">
        <f>VLOOKUP(AZ12,Results!$A$7:$B$107,2,FALSE)</f>
        <v>Not A Player</v>
      </c>
      <c r="BB12" s="90">
        <f>INDEX(Results!$A$7:$AZ$107,MATCH(AZ12,Results!$A$7:$A$107,0),MATCH($B$1,Results!$A$5:$AZ$5,0))-INDEX(Results!$A$7:$AZ$107,MATCH(AZ12,Results!$A$7:$A$107,0),MATCH($B$1,Results!$A$5:$AZ$5,0)-1)</f>
        <v>0</v>
      </c>
      <c r="BC12" s="10">
        <v>0</v>
      </c>
      <c r="BD12" s="90" t="str">
        <f>VLOOKUP(BC12,Results!$A$7:$B$107,2,FALSE)</f>
        <v>Not A Player</v>
      </c>
      <c r="BE12" s="90">
        <f>INDEX(Results!$A$7:$AZ$107,MATCH(BC12,Results!$A$7:$A$107,0),MATCH($B$1,Results!$A$5:$AZ$5,0))-INDEX(Results!$A$7:$AZ$107,MATCH(BC12,Results!$A$7:$A$107,0),MATCH($B$1,Results!$A$5:$AZ$5,0)-1)</f>
        <v>0</v>
      </c>
      <c r="BF12" s="10">
        <v>0</v>
      </c>
      <c r="BG12" s="90" t="str">
        <f>VLOOKUP(BF12,Results!$A$7:$B$107,2,FALSE)</f>
        <v>Not A Player</v>
      </c>
      <c r="BH12" s="90">
        <f>INDEX(Results!$A$7:$AZ$107,MATCH(BF12,Results!$A$7:$A$107,0),MATCH($B$1,Results!$A$5:$AZ$5,0))-INDEX(Results!$A$7:$AZ$107,MATCH(BF12,Results!$A$7:$A$107,0),MATCH($B$1,Results!$A$5:$AZ$5,0)-1)</f>
        <v>0</v>
      </c>
    </row>
    <row r="13" spans="1:60" x14ac:dyDescent="0.25">
      <c r="A13" s="33">
        <v>33</v>
      </c>
      <c r="B13" s="4" t="str">
        <f>VLOOKUP(A13,Results!$A$7:$B$107,2,FALSE)</f>
        <v>Brandt Snedeker</v>
      </c>
      <c r="C13" s="4">
        <f>INDEX(Results!$A$7:$AZ$107,MATCH(A13,Results!$A$7:$A$107,0),MATCH($B$1,Results!$A$5:$AZ$5,0))-INDEX(Results!$A$7:$AZ$107,MATCH(A13,Results!$A$7:$A$107,0),MATCH($B$1,Results!$A$5:$AZ$5,0)-1)</f>
        <v>246725</v>
      </c>
      <c r="D13" s="33">
        <v>33</v>
      </c>
      <c r="E13" s="4" t="str">
        <f>VLOOKUP(D13,Results!$A$7:$B$107,2,FALSE)</f>
        <v>Brandt Snedeker</v>
      </c>
      <c r="F13" s="4">
        <f>INDEX(Results!$A$7:$AZ$107,MATCH(D13,Results!$A$7:$A$107,0),MATCH($B$1,Results!$A$5:$AZ$5,0))-INDEX(Results!$A$7:$AZ$107,MATCH(D13,Results!$A$7:$A$107,0),MATCH($B$1,Results!$A$5:$AZ$5,0)-1)</f>
        <v>246725</v>
      </c>
      <c r="G13" s="33">
        <v>32</v>
      </c>
      <c r="H13" s="90" t="str">
        <f>VLOOKUP(G13,Results!$A$7:$B$107,2,FALSE)</f>
        <v>Keegan Bradley</v>
      </c>
      <c r="I13" s="90">
        <f>INDEX(Results!$A$7:$AZ$107,MATCH(G13,Results!$A$7:$A$107,0),MATCH($B$1,Results!$A$5:$AZ$5,0))-INDEX(Results!$A$7:$AZ$107,MATCH(G13,Results!$A$7:$A$107,0),MATCH($B$1,Results!$A$5:$AZ$5,0)-1)</f>
        <v>62303</v>
      </c>
      <c r="J13" s="33">
        <v>34</v>
      </c>
      <c r="K13" s="90" t="str">
        <f>VLOOKUP(J13,Results!$A$7:$B$107,2,FALSE)</f>
        <v>Henrik Stenson</v>
      </c>
      <c r="L13" s="90">
        <f>INDEX(Results!$A$7:$AZ$107,MATCH(J13,Results!$A$7:$A$107,0),MATCH($B$1,Results!$A$5:$AZ$5,0))-INDEX(Results!$A$7:$AZ$107,MATCH(J13,Results!$A$7:$A$107,0),MATCH($B$1,Results!$A$5:$AZ$5,0)-1)</f>
        <v>0</v>
      </c>
      <c r="M13" s="33">
        <v>0</v>
      </c>
      <c r="N13" s="90" t="str">
        <f>VLOOKUP(M13,Results!$A$7:$B$107,2,FALSE)</f>
        <v>Not A Player</v>
      </c>
      <c r="O13" s="90">
        <f>INDEX(Results!$A$7:$AZ$107,MATCH(M13,Results!$A$7:$A$107,0),MATCH($B$1,Results!$A$5:$AZ$5,0))-INDEX(Results!$A$7:$AZ$107,MATCH(M13,Results!$A$7:$A$107,0),MATCH($B$1,Results!$A$5:$AZ$5,0)-1)</f>
        <v>0</v>
      </c>
      <c r="P13" s="33">
        <v>0</v>
      </c>
      <c r="Q13" s="90" t="str">
        <f>VLOOKUP(P13,Results!$A$7:$B$107,2,FALSE)</f>
        <v>Not A Player</v>
      </c>
      <c r="R13" s="90">
        <f>INDEX(Results!$A$7:$AZ$107,MATCH(P13,Results!$A$7:$A$107,0),MATCH($B$1,Results!$A$5:$AZ$5,0))-INDEX(Results!$A$7:$AZ$107,MATCH(P13,Results!$A$7:$A$107,0),MATCH($B$1,Results!$A$5:$AZ$5,0)-1)</f>
        <v>0</v>
      </c>
      <c r="S13" s="33">
        <v>0</v>
      </c>
      <c r="T13" s="90" t="str">
        <f>VLOOKUP(S13,Results!$A$7:$B$107,2,FALSE)</f>
        <v>Not A Player</v>
      </c>
      <c r="U13" s="90">
        <f>INDEX(Results!$A$7:$AZ$107,MATCH(S13,Results!$A$7:$A$107,0),MATCH($B$1,Results!$A$5:$AZ$5,0))-INDEX(Results!$A$7:$AZ$107,MATCH(S13,Results!$A$7:$A$107,0),MATCH($B$1,Results!$A$5:$AZ$5,0)-1)</f>
        <v>0</v>
      </c>
      <c r="V13" s="33">
        <v>0</v>
      </c>
      <c r="W13" s="90" t="str">
        <f>VLOOKUP(V13,Results!$A$7:$B$107,2,FALSE)</f>
        <v>Not A Player</v>
      </c>
      <c r="X13" s="90">
        <f>INDEX(Results!$A$7:$AZ$107,MATCH(V13,Results!$A$7:$A$107,0),MATCH($B$1,Results!$A$5:$AZ$5,0))-INDEX(Results!$A$7:$AZ$107,MATCH(V13,Results!$A$7:$A$107,0),MATCH($B$1,Results!$A$5:$AZ$5,0)-1)</f>
        <v>0</v>
      </c>
      <c r="Y13" s="33">
        <v>0</v>
      </c>
      <c r="Z13" s="90" t="str">
        <f>VLOOKUP(Y13,Results!$A$7:$B$107,2,FALSE)</f>
        <v>Not A Player</v>
      </c>
      <c r="AA13" s="90">
        <f>INDEX(Results!$A$7:$AZ$107,MATCH(Y13,Results!$A$7:$A$107,0),MATCH($B$1,Results!$A$5:$AZ$5,0))-INDEX(Results!$A$7:$AZ$107,MATCH(Y13,Results!$A$7:$A$107,0),MATCH($B$1,Results!$A$5:$AZ$5,0)-1)</f>
        <v>0</v>
      </c>
      <c r="AB13" s="33">
        <v>0</v>
      </c>
      <c r="AC13" s="90" t="str">
        <f>VLOOKUP(AB13,Results!$A$7:$B$107,2,FALSE)</f>
        <v>Not A Player</v>
      </c>
      <c r="AD13" s="90">
        <f>INDEX(Results!$A$7:$AZ$107,MATCH(AB13,Results!$A$7:$A$107,0),MATCH($B$1,Results!$A$5:$AZ$5,0))-INDEX(Results!$A$7:$AZ$107,MATCH(AB13,Results!$A$7:$A$107,0),MATCH($B$1,Results!$A$5:$AZ$5,0)-1)</f>
        <v>0</v>
      </c>
      <c r="AE13" s="33">
        <v>0</v>
      </c>
      <c r="AF13" s="90" t="str">
        <f>VLOOKUP(AE13,Results!$A$7:$B$107,2,FALSE)</f>
        <v>Not A Player</v>
      </c>
      <c r="AG13" s="90">
        <f>INDEX(Results!$A$7:$AZ$107,MATCH(AE13,Results!$A$7:$A$107,0),MATCH($B$1,Results!$A$5:$AZ$5,0))-INDEX(Results!$A$7:$AZ$107,MATCH(AE13,Results!$A$7:$A$107,0),MATCH($B$1,Results!$A$5:$AZ$5,0)-1)</f>
        <v>0</v>
      </c>
      <c r="AH13" s="33">
        <v>0</v>
      </c>
      <c r="AI13" s="90" t="str">
        <f>VLOOKUP(AH13,Results!$A$7:$B$107,2,FALSE)</f>
        <v>Not A Player</v>
      </c>
      <c r="AJ13" s="90">
        <f>INDEX(Results!$A$7:$AZ$107,MATCH(AH13,Results!$A$7:$A$107,0),MATCH($B$1,Results!$A$5:$AZ$5,0))-INDEX(Results!$A$7:$AZ$107,MATCH(AH13,Results!$A$7:$A$107,0),MATCH($B$1,Results!$A$5:$AZ$5,0)-1)</f>
        <v>0</v>
      </c>
      <c r="AK13" s="33">
        <v>0</v>
      </c>
      <c r="AL13" s="90" t="str">
        <f>VLOOKUP(AK13,Results!$A$7:$B$107,2,FALSE)</f>
        <v>Not A Player</v>
      </c>
      <c r="AM13" s="90">
        <f>INDEX(Results!$A$7:$AZ$107,MATCH(AK13,Results!$A$7:$A$107,0),MATCH($B$1,Results!$A$5:$AZ$5,0))-INDEX(Results!$A$7:$AZ$107,MATCH(AK13,Results!$A$7:$A$107,0),MATCH($B$1,Results!$A$5:$AZ$5,0)-1)</f>
        <v>0</v>
      </c>
      <c r="AN13" s="33">
        <v>0</v>
      </c>
      <c r="AO13" s="90" t="str">
        <f>VLOOKUP(AN13,Results!$A$7:$B$107,2,FALSE)</f>
        <v>Not A Player</v>
      </c>
      <c r="AP13" s="90">
        <f>INDEX(Results!$A$7:$AZ$107,MATCH(AN13,Results!$A$7:$A$107,0),MATCH($B$1,Results!$A$5:$AZ$5,0))-INDEX(Results!$A$7:$AZ$107,MATCH(AN13,Results!$A$7:$A$107,0),MATCH($B$1,Results!$A$5:$AZ$5,0)-1)</f>
        <v>0</v>
      </c>
      <c r="AQ13" s="33">
        <v>0</v>
      </c>
      <c r="AR13" s="90" t="str">
        <f>VLOOKUP(AQ13,Results!$A$7:$B$107,2,FALSE)</f>
        <v>Not A Player</v>
      </c>
      <c r="AS13" s="90">
        <f>INDEX(Results!$A$7:$AZ$107,MATCH(AQ13,Results!$A$7:$A$107,0),MATCH($B$1,Results!$A$5:$AZ$5,0))-INDEX(Results!$A$7:$AZ$107,MATCH(AQ13,Results!$A$7:$A$107,0),MATCH($B$1,Results!$A$5:$AZ$5,0)-1)</f>
        <v>0</v>
      </c>
      <c r="AT13" s="33">
        <v>0</v>
      </c>
      <c r="AU13" s="90" t="str">
        <f>VLOOKUP(AT13,Results!$A$7:$B$107,2,FALSE)</f>
        <v>Not A Player</v>
      </c>
      <c r="AV13" s="90">
        <f>INDEX(Results!$A$7:$AZ$107,MATCH(AT13,Results!$A$7:$A$107,0),MATCH($B$1,Results!$A$5:$AZ$5,0))-INDEX(Results!$A$7:$AZ$107,MATCH(AT13,Results!$A$7:$A$107,0),MATCH($B$1,Results!$A$5:$AZ$5,0)-1)</f>
        <v>0</v>
      </c>
      <c r="AW13" s="10">
        <v>0</v>
      </c>
      <c r="AX13" s="90" t="str">
        <f>VLOOKUP(AW13,Results!$A$7:$B$107,2,FALSE)</f>
        <v>Not A Player</v>
      </c>
      <c r="AY13" s="90">
        <f>INDEX(Results!$A$7:$AZ$107,MATCH(AW13,Results!$A$7:$A$107,0),MATCH($B$1,Results!$A$5:$AZ$5,0))-INDEX(Results!$A$7:$AZ$107,MATCH(AW13,Results!$A$7:$A$107,0),MATCH($B$1,Results!$A$5:$AZ$5,0)-1)</f>
        <v>0</v>
      </c>
      <c r="AZ13" s="10">
        <v>0</v>
      </c>
      <c r="BA13" s="90" t="str">
        <f>VLOOKUP(AZ13,Results!$A$7:$B$107,2,FALSE)</f>
        <v>Not A Player</v>
      </c>
      <c r="BB13" s="90">
        <f>INDEX(Results!$A$7:$AZ$107,MATCH(AZ13,Results!$A$7:$A$107,0),MATCH($B$1,Results!$A$5:$AZ$5,0))-INDEX(Results!$A$7:$AZ$107,MATCH(AZ13,Results!$A$7:$A$107,0),MATCH($B$1,Results!$A$5:$AZ$5,0)-1)</f>
        <v>0</v>
      </c>
      <c r="BC13" s="10">
        <v>0</v>
      </c>
      <c r="BD13" s="90" t="str">
        <f>VLOOKUP(BC13,Results!$A$7:$B$107,2,FALSE)</f>
        <v>Not A Player</v>
      </c>
      <c r="BE13" s="90">
        <f>INDEX(Results!$A$7:$AZ$107,MATCH(BC13,Results!$A$7:$A$107,0),MATCH($B$1,Results!$A$5:$AZ$5,0))-INDEX(Results!$A$7:$AZ$107,MATCH(BC13,Results!$A$7:$A$107,0),MATCH($B$1,Results!$A$5:$AZ$5,0)-1)</f>
        <v>0</v>
      </c>
      <c r="BF13" s="10">
        <v>0</v>
      </c>
      <c r="BG13" s="90" t="str">
        <f>VLOOKUP(BF13,Results!$A$7:$B$107,2,FALSE)</f>
        <v>Not A Player</v>
      </c>
      <c r="BH13" s="90">
        <f>INDEX(Results!$A$7:$AZ$107,MATCH(BF13,Results!$A$7:$A$107,0),MATCH($B$1,Results!$A$5:$AZ$5,0))-INDEX(Results!$A$7:$AZ$107,MATCH(BF13,Results!$A$7:$A$107,0),MATCH($B$1,Results!$A$5:$AZ$5,0)-1)</f>
        <v>0</v>
      </c>
    </row>
    <row r="14" spans="1:60" x14ac:dyDescent="0.25">
      <c r="A14" s="33">
        <v>36</v>
      </c>
      <c r="B14" s="4" t="str">
        <f>VLOOKUP(A14,Results!$A$7:$B$107,2,FALSE)</f>
        <v>Phil Mickelson</v>
      </c>
      <c r="C14" s="4">
        <f>INDEX(Results!$A$7:$AZ$107,MATCH(A14,Results!$A$7:$A$107,0),MATCH($B$1,Results!$A$5:$AZ$5,0))-INDEX(Results!$A$7:$AZ$107,MATCH(A14,Results!$A$7:$A$107,0),MATCH($B$1,Results!$A$5:$AZ$5,0)-1)</f>
        <v>0</v>
      </c>
      <c r="D14" s="33">
        <v>37</v>
      </c>
      <c r="E14" s="4" t="str">
        <f>VLOOKUP(D14,Results!$A$7:$B$107,2,FALSE)</f>
        <v>Kevin Streelman</v>
      </c>
      <c r="F14" s="4">
        <f>INDEX(Results!$A$7:$AZ$107,MATCH(D14,Results!$A$7:$A$107,0),MATCH($B$1,Results!$A$5:$AZ$5,0))-INDEX(Results!$A$7:$AZ$107,MATCH(D14,Results!$A$7:$A$107,0),MATCH($B$1,Results!$A$5:$AZ$5,0)-1)</f>
        <v>0</v>
      </c>
      <c r="G14" s="33">
        <v>36</v>
      </c>
      <c r="H14" s="90" t="str">
        <f>VLOOKUP(G14,Results!$A$7:$B$107,2,FALSE)</f>
        <v>Phil Mickelson</v>
      </c>
      <c r="I14" s="90">
        <f>INDEX(Results!$A$7:$AZ$107,MATCH(G14,Results!$A$7:$A$107,0),MATCH($B$1,Results!$A$5:$AZ$5,0))-INDEX(Results!$A$7:$AZ$107,MATCH(G14,Results!$A$7:$A$107,0),MATCH($B$1,Results!$A$5:$AZ$5,0)-1)</f>
        <v>0</v>
      </c>
      <c r="J14" s="33">
        <v>36</v>
      </c>
      <c r="K14" s="90" t="str">
        <f>VLOOKUP(J14,Results!$A$7:$B$107,2,FALSE)</f>
        <v>Phil Mickelson</v>
      </c>
      <c r="L14" s="90">
        <f>INDEX(Results!$A$7:$AZ$107,MATCH(J14,Results!$A$7:$A$107,0),MATCH($B$1,Results!$A$5:$AZ$5,0))-INDEX(Results!$A$7:$AZ$107,MATCH(J14,Results!$A$7:$A$107,0),MATCH($B$1,Results!$A$5:$AZ$5,0)-1)</f>
        <v>0</v>
      </c>
      <c r="M14" s="33">
        <v>0</v>
      </c>
      <c r="N14" s="90" t="str">
        <f>VLOOKUP(M14,Results!$A$7:$B$107,2,FALSE)</f>
        <v>Not A Player</v>
      </c>
      <c r="O14" s="90">
        <f>INDEX(Results!$A$7:$AZ$107,MATCH(M14,Results!$A$7:$A$107,0),MATCH($B$1,Results!$A$5:$AZ$5,0))-INDEX(Results!$A$7:$AZ$107,MATCH(M14,Results!$A$7:$A$107,0),MATCH($B$1,Results!$A$5:$AZ$5,0)-1)</f>
        <v>0</v>
      </c>
      <c r="P14" s="33">
        <v>0</v>
      </c>
      <c r="Q14" s="90" t="str">
        <f>VLOOKUP(P14,Results!$A$7:$B$107,2,FALSE)</f>
        <v>Not A Player</v>
      </c>
      <c r="R14" s="90">
        <f>INDEX(Results!$A$7:$AZ$107,MATCH(P14,Results!$A$7:$A$107,0),MATCH($B$1,Results!$A$5:$AZ$5,0))-INDEX(Results!$A$7:$AZ$107,MATCH(P14,Results!$A$7:$A$107,0),MATCH($B$1,Results!$A$5:$AZ$5,0)-1)</f>
        <v>0</v>
      </c>
      <c r="S14" s="33">
        <v>0</v>
      </c>
      <c r="T14" s="90" t="str">
        <f>VLOOKUP(S14,Results!$A$7:$B$107,2,FALSE)</f>
        <v>Not A Player</v>
      </c>
      <c r="U14" s="90">
        <f>INDEX(Results!$A$7:$AZ$107,MATCH(S14,Results!$A$7:$A$107,0),MATCH($B$1,Results!$A$5:$AZ$5,0))-INDEX(Results!$A$7:$AZ$107,MATCH(S14,Results!$A$7:$A$107,0),MATCH($B$1,Results!$A$5:$AZ$5,0)-1)</f>
        <v>0</v>
      </c>
      <c r="V14" s="33">
        <v>0</v>
      </c>
      <c r="W14" s="90" t="str">
        <f>VLOOKUP(V14,Results!$A$7:$B$107,2,FALSE)</f>
        <v>Not A Player</v>
      </c>
      <c r="X14" s="90">
        <f>INDEX(Results!$A$7:$AZ$107,MATCH(V14,Results!$A$7:$A$107,0),MATCH($B$1,Results!$A$5:$AZ$5,0))-INDEX(Results!$A$7:$AZ$107,MATCH(V14,Results!$A$7:$A$107,0),MATCH($B$1,Results!$A$5:$AZ$5,0)-1)</f>
        <v>0</v>
      </c>
      <c r="Y14" s="33">
        <v>0</v>
      </c>
      <c r="Z14" s="90" t="str">
        <f>VLOOKUP(Y14,Results!$A$7:$B$107,2,FALSE)</f>
        <v>Not A Player</v>
      </c>
      <c r="AA14" s="90">
        <f>INDEX(Results!$A$7:$AZ$107,MATCH(Y14,Results!$A$7:$A$107,0),MATCH($B$1,Results!$A$5:$AZ$5,0))-INDEX(Results!$A$7:$AZ$107,MATCH(Y14,Results!$A$7:$A$107,0),MATCH($B$1,Results!$A$5:$AZ$5,0)-1)</f>
        <v>0</v>
      </c>
      <c r="AB14" s="33">
        <v>0</v>
      </c>
      <c r="AC14" s="90" t="str">
        <f>VLOOKUP(AB14,Results!$A$7:$B$107,2,FALSE)</f>
        <v>Not A Player</v>
      </c>
      <c r="AD14" s="90">
        <f>INDEX(Results!$A$7:$AZ$107,MATCH(AB14,Results!$A$7:$A$107,0),MATCH($B$1,Results!$A$5:$AZ$5,0))-INDEX(Results!$A$7:$AZ$107,MATCH(AB14,Results!$A$7:$A$107,0),MATCH($B$1,Results!$A$5:$AZ$5,0)-1)</f>
        <v>0</v>
      </c>
      <c r="AE14" s="33">
        <v>0</v>
      </c>
      <c r="AF14" s="90" t="str">
        <f>VLOOKUP(AE14,Results!$A$7:$B$107,2,FALSE)</f>
        <v>Not A Player</v>
      </c>
      <c r="AG14" s="90">
        <f>INDEX(Results!$A$7:$AZ$107,MATCH(AE14,Results!$A$7:$A$107,0),MATCH($B$1,Results!$A$5:$AZ$5,0))-INDEX(Results!$A$7:$AZ$107,MATCH(AE14,Results!$A$7:$A$107,0),MATCH($B$1,Results!$A$5:$AZ$5,0)-1)</f>
        <v>0</v>
      </c>
      <c r="AH14" s="33">
        <v>0</v>
      </c>
      <c r="AI14" s="90" t="str">
        <f>VLOOKUP(AH14,Results!$A$7:$B$107,2,FALSE)</f>
        <v>Not A Player</v>
      </c>
      <c r="AJ14" s="90">
        <f>INDEX(Results!$A$7:$AZ$107,MATCH(AH14,Results!$A$7:$A$107,0),MATCH($B$1,Results!$A$5:$AZ$5,0))-INDEX(Results!$A$7:$AZ$107,MATCH(AH14,Results!$A$7:$A$107,0),MATCH($B$1,Results!$A$5:$AZ$5,0)-1)</f>
        <v>0</v>
      </c>
      <c r="AK14" s="33">
        <v>0</v>
      </c>
      <c r="AL14" s="90" t="str">
        <f>VLOOKUP(AK14,Results!$A$7:$B$107,2,FALSE)</f>
        <v>Not A Player</v>
      </c>
      <c r="AM14" s="90">
        <f>INDEX(Results!$A$7:$AZ$107,MATCH(AK14,Results!$A$7:$A$107,0),MATCH($B$1,Results!$A$5:$AZ$5,0))-INDEX(Results!$A$7:$AZ$107,MATCH(AK14,Results!$A$7:$A$107,0),MATCH($B$1,Results!$A$5:$AZ$5,0)-1)</f>
        <v>0</v>
      </c>
      <c r="AN14" s="33">
        <v>0</v>
      </c>
      <c r="AO14" s="90" t="str">
        <f>VLOOKUP(AN14,Results!$A$7:$B$107,2,FALSE)</f>
        <v>Not A Player</v>
      </c>
      <c r="AP14" s="90">
        <f>INDEX(Results!$A$7:$AZ$107,MATCH(AN14,Results!$A$7:$A$107,0),MATCH($B$1,Results!$A$5:$AZ$5,0))-INDEX(Results!$A$7:$AZ$107,MATCH(AN14,Results!$A$7:$A$107,0),MATCH($B$1,Results!$A$5:$AZ$5,0)-1)</f>
        <v>0</v>
      </c>
      <c r="AQ14" s="33">
        <v>0</v>
      </c>
      <c r="AR14" s="90" t="str">
        <f>VLOOKUP(AQ14,Results!$A$7:$B$107,2,FALSE)</f>
        <v>Not A Player</v>
      </c>
      <c r="AS14" s="90">
        <f>INDEX(Results!$A$7:$AZ$107,MATCH(AQ14,Results!$A$7:$A$107,0),MATCH($B$1,Results!$A$5:$AZ$5,0))-INDEX(Results!$A$7:$AZ$107,MATCH(AQ14,Results!$A$7:$A$107,0),MATCH($B$1,Results!$A$5:$AZ$5,0)-1)</f>
        <v>0</v>
      </c>
      <c r="AT14" s="33">
        <v>0</v>
      </c>
      <c r="AU14" s="90" t="str">
        <f>VLOOKUP(AT14,Results!$A$7:$B$107,2,FALSE)</f>
        <v>Not A Player</v>
      </c>
      <c r="AV14" s="90">
        <f>INDEX(Results!$A$7:$AZ$107,MATCH(AT14,Results!$A$7:$A$107,0),MATCH($B$1,Results!$A$5:$AZ$5,0))-INDEX(Results!$A$7:$AZ$107,MATCH(AT14,Results!$A$7:$A$107,0),MATCH($B$1,Results!$A$5:$AZ$5,0)-1)</f>
        <v>0</v>
      </c>
      <c r="AW14" s="10">
        <v>0</v>
      </c>
      <c r="AX14" s="90" t="str">
        <f>VLOOKUP(AW14,Results!$A$7:$B$107,2,FALSE)</f>
        <v>Not A Player</v>
      </c>
      <c r="AY14" s="90">
        <f>INDEX(Results!$A$7:$AZ$107,MATCH(AW14,Results!$A$7:$A$107,0),MATCH($B$1,Results!$A$5:$AZ$5,0))-INDEX(Results!$A$7:$AZ$107,MATCH(AW14,Results!$A$7:$A$107,0),MATCH($B$1,Results!$A$5:$AZ$5,0)-1)</f>
        <v>0</v>
      </c>
      <c r="AZ14" s="10">
        <v>0</v>
      </c>
      <c r="BA14" s="90" t="str">
        <f>VLOOKUP(AZ14,Results!$A$7:$B$107,2,FALSE)</f>
        <v>Not A Player</v>
      </c>
      <c r="BB14" s="90">
        <f>INDEX(Results!$A$7:$AZ$107,MATCH(AZ14,Results!$A$7:$A$107,0),MATCH($B$1,Results!$A$5:$AZ$5,0))-INDEX(Results!$A$7:$AZ$107,MATCH(AZ14,Results!$A$7:$A$107,0),MATCH($B$1,Results!$A$5:$AZ$5,0)-1)</f>
        <v>0</v>
      </c>
      <c r="BC14" s="10">
        <v>0</v>
      </c>
      <c r="BD14" s="90" t="str">
        <f>VLOOKUP(BC14,Results!$A$7:$B$107,2,FALSE)</f>
        <v>Not A Player</v>
      </c>
      <c r="BE14" s="90">
        <f>INDEX(Results!$A$7:$AZ$107,MATCH(BC14,Results!$A$7:$A$107,0),MATCH($B$1,Results!$A$5:$AZ$5,0))-INDEX(Results!$A$7:$AZ$107,MATCH(BC14,Results!$A$7:$A$107,0),MATCH($B$1,Results!$A$5:$AZ$5,0)-1)</f>
        <v>0</v>
      </c>
      <c r="BF14" s="10">
        <v>0</v>
      </c>
      <c r="BG14" s="90" t="str">
        <f>VLOOKUP(BF14,Results!$A$7:$B$107,2,FALSE)</f>
        <v>Not A Player</v>
      </c>
      <c r="BH14" s="90">
        <f>INDEX(Results!$A$7:$AZ$107,MATCH(BF14,Results!$A$7:$A$107,0),MATCH($B$1,Results!$A$5:$AZ$5,0))-INDEX(Results!$A$7:$AZ$107,MATCH(BF14,Results!$A$7:$A$107,0),MATCH($B$1,Results!$A$5:$AZ$5,0)-1)</f>
        <v>0</v>
      </c>
    </row>
    <row r="15" spans="1:60" x14ac:dyDescent="0.25">
      <c r="A15" s="33">
        <v>41</v>
      </c>
      <c r="B15" s="4" t="str">
        <f>VLOOKUP(A15,Results!$A$7:$B$107,2,FALSE)</f>
        <v>Tim Clark</v>
      </c>
      <c r="C15" s="4">
        <f>INDEX(Results!$A$7:$AZ$107,MATCH(A15,Results!$A$7:$A$107,0),MATCH($B$1,Results!$A$5:$AZ$5,0))-INDEX(Results!$A$7:$AZ$107,MATCH(A15,Results!$A$7:$A$107,0),MATCH($B$1,Results!$A$5:$AZ$5,0)-1)</f>
        <v>0</v>
      </c>
      <c r="D15" s="33">
        <v>41</v>
      </c>
      <c r="E15" s="4" t="str">
        <f>VLOOKUP(D15,Results!$A$7:$B$107,2,FALSE)</f>
        <v>Tim Clark</v>
      </c>
      <c r="F15" s="4">
        <f>INDEX(Results!$A$7:$AZ$107,MATCH(D15,Results!$A$7:$A$107,0),MATCH($B$1,Results!$A$5:$AZ$5,0))-INDEX(Results!$A$7:$AZ$107,MATCH(D15,Results!$A$7:$A$107,0),MATCH($B$1,Results!$A$5:$AZ$5,0)-1)</f>
        <v>0</v>
      </c>
      <c r="G15" s="33">
        <v>41</v>
      </c>
      <c r="H15" s="90" t="str">
        <f>VLOOKUP(G15,Results!$A$7:$B$107,2,FALSE)</f>
        <v>Tim Clark</v>
      </c>
      <c r="I15" s="90">
        <f>INDEX(Results!$A$7:$AZ$107,MATCH(G15,Results!$A$7:$A$107,0),MATCH($B$1,Results!$A$5:$AZ$5,0))-INDEX(Results!$A$7:$AZ$107,MATCH(G15,Results!$A$7:$A$107,0),MATCH($B$1,Results!$A$5:$AZ$5,0)-1)</f>
        <v>0</v>
      </c>
      <c r="J15" s="33">
        <v>45</v>
      </c>
      <c r="K15" s="90" t="str">
        <f>VLOOKUP(J15,Results!$A$7:$B$107,2,FALSE)</f>
        <v>Brian Harman</v>
      </c>
      <c r="L15" s="90">
        <f>INDEX(Results!$A$7:$AZ$107,MATCH(J15,Results!$A$7:$A$107,0),MATCH($B$1,Results!$A$5:$AZ$5,0))-INDEX(Results!$A$7:$AZ$107,MATCH(J15,Results!$A$7:$A$107,0),MATCH($B$1,Results!$A$5:$AZ$5,0)-1)</f>
        <v>27690</v>
      </c>
      <c r="M15" s="33">
        <v>0</v>
      </c>
      <c r="N15" s="90" t="str">
        <f>VLOOKUP(M15,Results!$A$7:$B$107,2,FALSE)</f>
        <v>Not A Player</v>
      </c>
      <c r="O15" s="90">
        <f>INDEX(Results!$A$7:$AZ$107,MATCH(M15,Results!$A$7:$A$107,0),MATCH($B$1,Results!$A$5:$AZ$5,0))-INDEX(Results!$A$7:$AZ$107,MATCH(M15,Results!$A$7:$A$107,0),MATCH($B$1,Results!$A$5:$AZ$5,0)-1)</f>
        <v>0</v>
      </c>
      <c r="P15" s="33">
        <v>0</v>
      </c>
      <c r="Q15" s="90" t="str">
        <f>VLOOKUP(P15,Results!$A$7:$B$107,2,FALSE)</f>
        <v>Not A Player</v>
      </c>
      <c r="R15" s="90">
        <f>INDEX(Results!$A$7:$AZ$107,MATCH(P15,Results!$A$7:$A$107,0),MATCH($B$1,Results!$A$5:$AZ$5,0))-INDEX(Results!$A$7:$AZ$107,MATCH(P15,Results!$A$7:$A$107,0),MATCH($B$1,Results!$A$5:$AZ$5,0)-1)</f>
        <v>0</v>
      </c>
      <c r="S15" s="33">
        <v>0</v>
      </c>
      <c r="T15" s="90" t="str">
        <f>VLOOKUP(S15,Results!$A$7:$B$107,2,FALSE)</f>
        <v>Not A Player</v>
      </c>
      <c r="U15" s="90">
        <f>INDEX(Results!$A$7:$AZ$107,MATCH(S15,Results!$A$7:$A$107,0),MATCH($B$1,Results!$A$5:$AZ$5,0))-INDEX(Results!$A$7:$AZ$107,MATCH(S15,Results!$A$7:$A$107,0),MATCH($B$1,Results!$A$5:$AZ$5,0)-1)</f>
        <v>0</v>
      </c>
      <c r="V15" s="33">
        <v>0</v>
      </c>
      <c r="W15" s="90" t="str">
        <f>VLOOKUP(V15,Results!$A$7:$B$107,2,FALSE)</f>
        <v>Not A Player</v>
      </c>
      <c r="X15" s="90">
        <f>INDEX(Results!$A$7:$AZ$107,MATCH(V15,Results!$A$7:$A$107,0),MATCH($B$1,Results!$A$5:$AZ$5,0))-INDEX(Results!$A$7:$AZ$107,MATCH(V15,Results!$A$7:$A$107,0),MATCH($B$1,Results!$A$5:$AZ$5,0)-1)</f>
        <v>0</v>
      </c>
      <c r="Y15" s="33">
        <v>0</v>
      </c>
      <c r="Z15" s="90" t="str">
        <f>VLOOKUP(Y15,Results!$A$7:$B$107,2,FALSE)</f>
        <v>Not A Player</v>
      </c>
      <c r="AA15" s="90">
        <f>INDEX(Results!$A$7:$AZ$107,MATCH(Y15,Results!$A$7:$A$107,0),MATCH($B$1,Results!$A$5:$AZ$5,0))-INDEX(Results!$A$7:$AZ$107,MATCH(Y15,Results!$A$7:$A$107,0),MATCH($B$1,Results!$A$5:$AZ$5,0)-1)</f>
        <v>0</v>
      </c>
      <c r="AB15" s="33">
        <v>0</v>
      </c>
      <c r="AC15" s="90" t="str">
        <f>VLOOKUP(AB15,Results!$A$7:$B$107,2,FALSE)</f>
        <v>Not A Player</v>
      </c>
      <c r="AD15" s="90">
        <f>INDEX(Results!$A$7:$AZ$107,MATCH(AB15,Results!$A$7:$A$107,0),MATCH($B$1,Results!$A$5:$AZ$5,0))-INDEX(Results!$A$7:$AZ$107,MATCH(AB15,Results!$A$7:$A$107,0),MATCH($B$1,Results!$A$5:$AZ$5,0)-1)</f>
        <v>0</v>
      </c>
      <c r="AE15" s="33">
        <v>0</v>
      </c>
      <c r="AF15" s="90" t="str">
        <f>VLOOKUP(AE15,Results!$A$7:$B$107,2,FALSE)</f>
        <v>Not A Player</v>
      </c>
      <c r="AG15" s="90">
        <f>INDEX(Results!$A$7:$AZ$107,MATCH(AE15,Results!$A$7:$A$107,0),MATCH($B$1,Results!$A$5:$AZ$5,0))-INDEX(Results!$A$7:$AZ$107,MATCH(AE15,Results!$A$7:$A$107,0),MATCH($B$1,Results!$A$5:$AZ$5,0)-1)</f>
        <v>0</v>
      </c>
      <c r="AH15" s="33">
        <v>0</v>
      </c>
      <c r="AI15" s="90" t="str">
        <f>VLOOKUP(AH15,Results!$A$7:$B$107,2,FALSE)</f>
        <v>Not A Player</v>
      </c>
      <c r="AJ15" s="90">
        <f>INDEX(Results!$A$7:$AZ$107,MATCH(AH15,Results!$A$7:$A$107,0),MATCH($B$1,Results!$A$5:$AZ$5,0))-INDEX(Results!$A$7:$AZ$107,MATCH(AH15,Results!$A$7:$A$107,0),MATCH($B$1,Results!$A$5:$AZ$5,0)-1)</f>
        <v>0</v>
      </c>
      <c r="AK15" s="33">
        <v>0</v>
      </c>
      <c r="AL15" s="90" t="str">
        <f>VLOOKUP(AK15,Results!$A$7:$B$107,2,FALSE)</f>
        <v>Not A Player</v>
      </c>
      <c r="AM15" s="90">
        <f>INDEX(Results!$A$7:$AZ$107,MATCH(AK15,Results!$A$7:$A$107,0),MATCH($B$1,Results!$A$5:$AZ$5,0))-INDEX(Results!$A$7:$AZ$107,MATCH(AK15,Results!$A$7:$A$107,0),MATCH($B$1,Results!$A$5:$AZ$5,0)-1)</f>
        <v>0</v>
      </c>
      <c r="AN15" s="33">
        <v>0</v>
      </c>
      <c r="AO15" s="90" t="str">
        <f>VLOOKUP(AN15,Results!$A$7:$B$107,2,FALSE)</f>
        <v>Not A Player</v>
      </c>
      <c r="AP15" s="90">
        <f>INDEX(Results!$A$7:$AZ$107,MATCH(AN15,Results!$A$7:$A$107,0),MATCH($B$1,Results!$A$5:$AZ$5,0))-INDEX(Results!$A$7:$AZ$107,MATCH(AN15,Results!$A$7:$A$107,0),MATCH($B$1,Results!$A$5:$AZ$5,0)-1)</f>
        <v>0</v>
      </c>
      <c r="AQ15" s="33">
        <v>0</v>
      </c>
      <c r="AR15" s="90" t="str">
        <f>VLOOKUP(AQ15,Results!$A$7:$B$107,2,FALSE)</f>
        <v>Not A Player</v>
      </c>
      <c r="AS15" s="90">
        <f>INDEX(Results!$A$7:$AZ$107,MATCH(AQ15,Results!$A$7:$A$107,0),MATCH($B$1,Results!$A$5:$AZ$5,0))-INDEX(Results!$A$7:$AZ$107,MATCH(AQ15,Results!$A$7:$A$107,0),MATCH($B$1,Results!$A$5:$AZ$5,0)-1)</f>
        <v>0</v>
      </c>
      <c r="AT15" s="33">
        <v>0</v>
      </c>
      <c r="AU15" s="90" t="str">
        <f>VLOOKUP(AT15,Results!$A$7:$B$107,2,FALSE)</f>
        <v>Not A Player</v>
      </c>
      <c r="AV15" s="90">
        <f>INDEX(Results!$A$7:$AZ$107,MATCH(AT15,Results!$A$7:$A$107,0),MATCH($B$1,Results!$A$5:$AZ$5,0))-INDEX(Results!$A$7:$AZ$107,MATCH(AT15,Results!$A$7:$A$107,0),MATCH($B$1,Results!$A$5:$AZ$5,0)-1)</f>
        <v>0</v>
      </c>
      <c r="AW15" s="10">
        <v>0</v>
      </c>
      <c r="AX15" s="90" t="str">
        <f>VLOOKUP(AW15,Results!$A$7:$B$107,2,FALSE)</f>
        <v>Not A Player</v>
      </c>
      <c r="AY15" s="90">
        <f>INDEX(Results!$A$7:$AZ$107,MATCH(AW15,Results!$A$7:$A$107,0),MATCH($B$1,Results!$A$5:$AZ$5,0))-INDEX(Results!$A$7:$AZ$107,MATCH(AW15,Results!$A$7:$A$107,0),MATCH($B$1,Results!$A$5:$AZ$5,0)-1)</f>
        <v>0</v>
      </c>
      <c r="AZ15" s="10">
        <v>0</v>
      </c>
      <c r="BA15" s="90" t="str">
        <f>VLOOKUP(AZ15,Results!$A$7:$B$107,2,FALSE)</f>
        <v>Not A Player</v>
      </c>
      <c r="BB15" s="90">
        <f>INDEX(Results!$A$7:$AZ$107,MATCH(AZ15,Results!$A$7:$A$107,0),MATCH($B$1,Results!$A$5:$AZ$5,0))-INDEX(Results!$A$7:$AZ$107,MATCH(AZ15,Results!$A$7:$A$107,0),MATCH($B$1,Results!$A$5:$AZ$5,0)-1)</f>
        <v>0</v>
      </c>
      <c r="BC15" s="10">
        <v>0</v>
      </c>
      <c r="BD15" s="90" t="str">
        <f>VLOOKUP(BC15,Results!$A$7:$B$107,2,FALSE)</f>
        <v>Not A Player</v>
      </c>
      <c r="BE15" s="90">
        <f>INDEX(Results!$A$7:$AZ$107,MATCH(BC15,Results!$A$7:$A$107,0),MATCH($B$1,Results!$A$5:$AZ$5,0))-INDEX(Results!$A$7:$AZ$107,MATCH(BC15,Results!$A$7:$A$107,0),MATCH($B$1,Results!$A$5:$AZ$5,0)-1)</f>
        <v>0</v>
      </c>
      <c r="BF15" s="10">
        <v>0</v>
      </c>
      <c r="BG15" s="90" t="str">
        <f>VLOOKUP(BF15,Results!$A$7:$B$107,2,FALSE)</f>
        <v>Not A Player</v>
      </c>
      <c r="BH15" s="90">
        <f>INDEX(Results!$A$7:$AZ$107,MATCH(BF15,Results!$A$7:$A$107,0),MATCH($B$1,Results!$A$5:$AZ$5,0))-INDEX(Results!$A$7:$AZ$107,MATCH(BF15,Results!$A$7:$A$107,0),MATCH($B$1,Results!$A$5:$AZ$5,0)-1)</f>
        <v>0</v>
      </c>
    </row>
    <row r="16" spans="1:60" x14ac:dyDescent="0.25">
      <c r="A16" s="33">
        <v>47</v>
      </c>
      <c r="B16" s="4" t="str">
        <f>VLOOKUP(A16,Results!$A$7:$B$107,2,FALSE)</f>
        <v>Ian Poulter</v>
      </c>
      <c r="C16" s="4">
        <f>INDEX(Results!$A$7:$AZ$107,MATCH(A16,Results!$A$7:$A$107,0),MATCH($B$1,Results!$A$5:$AZ$5,0))-INDEX(Results!$A$7:$AZ$107,MATCH(A16,Results!$A$7:$A$107,0),MATCH($B$1,Results!$A$5:$AZ$5,0)-1)</f>
        <v>0</v>
      </c>
      <c r="D16" s="33">
        <v>50</v>
      </c>
      <c r="E16" s="4" t="str">
        <f>VLOOKUP(D16,Results!$A$7:$B$107,2,FALSE)</f>
        <v>Russell Knox</v>
      </c>
      <c r="F16" s="4">
        <f>INDEX(Results!$A$7:$AZ$107,MATCH(D16,Results!$A$7:$A$107,0),MATCH($B$1,Results!$A$5:$AZ$5,0))-INDEX(Results!$A$7:$AZ$107,MATCH(D16,Results!$A$7:$A$107,0),MATCH($B$1,Results!$A$5:$AZ$5,0)-1)</f>
        <v>0</v>
      </c>
      <c r="G16" s="33">
        <v>47</v>
      </c>
      <c r="H16" s="90" t="str">
        <f>VLOOKUP(G16,Results!$A$7:$B$107,2,FALSE)</f>
        <v>Ian Poulter</v>
      </c>
      <c r="I16" s="90">
        <f>INDEX(Results!$A$7:$AZ$107,MATCH(G16,Results!$A$7:$A$107,0),MATCH($B$1,Results!$A$5:$AZ$5,0))-INDEX(Results!$A$7:$AZ$107,MATCH(G16,Results!$A$7:$A$107,0),MATCH($B$1,Results!$A$5:$AZ$5,0)-1)</f>
        <v>0</v>
      </c>
      <c r="J16" s="33">
        <v>47</v>
      </c>
      <c r="K16" s="90" t="str">
        <f>VLOOKUP(J16,Results!$A$7:$B$107,2,FALSE)</f>
        <v>Ian Poulter</v>
      </c>
      <c r="L16" s="90">
        <f>INDEX(Results!$A$7:$AZ$107,MATCH(J16,Results!$A$7:$A$107,0),MATCH($B$1,Results!$A$5:$AZ$5,0))-INDEX(Results!$A$7:$AZ$107,MATCH(J16,Results!$A$7:$A$107,0),MATCH($B$1,Results!$A$5:$AZ$5,0)-1)</f>
        <v>0</v>
      </c>
      <c r="M16" s="33">
        <v>0</v>
      </c>
      <c r="N16" s="90" t="str">
        <f>VLOOKUP(M16,Results!$A$7:$B$107,2,FALSE)</f>
        <v>Not A Player</v>
      </c>
      <c r="O16" s="90">
        <f>INDEX(Results!$A$7:$AZ$107,MATCH(M16,Results!$A$7:$A$107,0),MATCH($B$1,Results!$A$5:$AZ$5,0))-INDEX(Results!$A$7:$AZ$107,MATCH(M16,Results!$A$7:$A$107,0),MATCH($B$1,Results!$A$5:$AZ$5,0)-1)</f>
        <v>0</v>
      </c>
      <c r="P16" s="33">
        <v>0</v>
      </c>
      <c r="Q16" s="90" t="str">
        <f>VLOOKUP(P16,Results!$A$7:$B$107,2,FALSE)</f>
        <v>Not A Player</v>
      </c>
      <c r="R16" s="90">
        <f>INDEX(Results!$A$7:$AZ$107,MATCH(P16,Results!$A$7:$A$107,0),MATCH($B$1,Results!$A$5:$AZ$5,0))-INDEX(Results!$A$7:$AZ$107,MATCH(P16,Results!$A$7:$A$107,0),MATCH($B$1,Results!$A$5:$AZ$5,0)-1)</f>
        <v>0</v>
      </c>
      <c r="S16" s="33">
        <v>0</v>
      </c>
      <c r="T16" s="90" t="str">
        <f>VLOOKUP(S16,Results!$A$7:$B$107,2,FALSE)</f>
        <v>Not A Player</v>
      </c>
      <c r="U16" s="90">
        <f>INDEX(Results!$A$7:$AZ$107,MATCH(S16,Results!$A$7:$A$107,0),MATCH($B$1,Results!$A$5:$AZ$5,0))-INDEX(Results!$A$7:$AZ$107,MATCH(S16,Results!$A$7:$A$107,0),MATCH($B$1,Results!$A$5:$AZ$5,0)-1)</f>
        <v>0</v>
      </c>
      <c r="V16" s="33">
        <v>0</v>
      </c>
      <c r="W16" s="90" t="str">
        <f>VLOOKUP(V16,Results!$A$7:$B$107,2,FALSE)</f>
        <v>Not A Player</v>
      </c>
      <c r="X16" s="90">
        <f>INDEX(Results!$A$7:$AZ$107,MATCH(V16,Results!$A$7:$A$107,0),MATCH($B$1,Results!$A$5:$AZ$5,0))-INDEX(Results!$A$7:$AZ$107,MATCH(V16,Results!$A$7:$A$107,0),MATCH($B$1,Results!$A$5:$AZ$5,0)-1)</f>
        <v>0</v>
      </c>
      <c r="Y16" s="33">
        <v>0</v>
      </c>
      <c r="Z16" s="90" t="str">
        <f>VLOOKUP(Y16,Results!$A$7:$B$107,2,FALSE)</f>
        <v>Not A Player</v>
      </c>
      <c r="AA16" s="90">
        <f>INDEX(Results!$A$7:$AZ$107,MATCH(Y16,Results!$A$7:$A$107,0),MATCH($B$1,Results!$A$5:$AZ$5,0))-INDEX(Results!$A$7:$AZ$107,MATCH(Y16,Results!$A$7:$A$107,0),MATCH($B$1,Results!$A$5:$AZ$5,0)-1)</f>
        <v>0</v>
      </c>
      <c r="AB16" s="33">
        <v>0</v>
      </c>
      <c r="AC16" s="90" t="str">
        <f>VLOOKUP(AB16,Results!$A$7:$B$107,2,FALSE)</f>
        <v>Not A Player</v>
      </c>
      <c r="AD16" s="90">
        <f>INDEX(Results!$A$7:$AZ$107,MATCH(AB16,Results!$A$7:$A$107,0),MATCH($B$1,Results!$A$5:$AZ$5,0))-INDEX(Results!$A$7:$AZ$107,MATCH(AB16,Results!$A$7:$A$107,0),MATCH($B$1,Results!$A$5:$AZ$5,0)-1)</f>
        <v>0</v>
      </c>
      <c r="AE16" s="33">
        <v>0</v>
      </c>
      <c r="AF16" s="90" t="str">
        <f>VLOOKUP(AE16,Results!$A$7:$B$107,2,FALSE)</f>
        <v>Not A Player</v>
      </c>
      <c r="AG16" s="90">
        <f>INDEX(Results!$A$7:$AZ$107,MATCH(AE16,Results!$A$7:$A$107,0),MATCH($B$1,Results!$A$5:$AZ$5,0))-INDEX(Results!$A$7:$AZ$107,MATCH(AE16,Results!$A$7:$A$107,0),MATCH($B$1,Results!$A$5:$AZ$5,0)-1)</f>
        <v>0</v>
      </c>
      <c r="AH16" s="33">
        <v>0</v>
      </c>
      <c r="AI16" s="90" t="str">
        <f>VLOOKUP(AH16,Results!$A$7:$B$107,2,FALSE)</f>
        <v>Not A Player</v>
      </c>
      <c r="AJ16" s="90">
        <f>INDEX(Results!$A$7:$AZ$107,MATCH(AH16,Results!$A$7:$A$107,0),MATCH($B$1,Results!$A$5:$AZ$5,0))-INDEX(Results!$A$7:$AZ$107,MATCH(AH16,Results!$A$7:$A$107,0),MATCH($B$1,Results!$A$5:$AZ$5,0)-1)</f>
        <v>0</v>
      </c>
      <c r="AK16" s="33">
        <v>0</v>
      </c>
      <c r="AL16" s="90" t="str">
        <f>VLOOKUP(AK16,Results!$A$7:$B$107,2,FALSE)</f>
        <v>Not A Player</v>
      </c>
      <c r="AM16" s="90">
        <f>INDEX(Results!$A$7:$AZ$107,MATCH(AK16,Results!$A$7:$A$107,0),MATCH($B$1,Results!$A$5:$AZ$5,0))-INDEX(Results!$A$7:$AZ$107,MATCH(AK16,Results!$A$7:$A$107,0),MATCH($B$1,Results!$A$5:$AZ$5,0)-1)</f>
        <v>0</v>
      </c>
      <c r="AN16" s="33">
        <v>0</v>
      </c>
      <c r="AO16" s="90" t="str">
        <f>VLOOKUP(AN16,Results!$A$7:$B$107,2,FALSE)</f>
        <v>Not A Player</v>
      </c>
      <c r="AP16" s="90">
        <f>INDEX(Results!$A$7:$AZ$107,MATCH(AN16,Results!$A$7:$A$107,0),MATCH($B$1,Results!$A$5:$AZ$5,0))-INDEX(Results!$A$7:$AZ$107,MATCH(AN16,Results!$A$7:$A$107,0),MATCH($B$1,Results!$A$5:$AZ$5,0)-1)</f>
        <v>0</v>
      </c>
      <c r="AQ16" s="33">
        <v>0</v>
      </c>
      <c r="AR16" s="90" t="str">
        <f>VLOOKUP(AQ16,Results!$A$7:$B$107,2,FALSE)</f>
        <v>Not A Player</v>
      </c>
      <c r="AS16" s="90">
        <f>INDEX(Results!$A$7:$AZ$107,MATCH(AQ16,Results!$A$7:$A$107,0),MATCH($B$1,Results!$A$5:$AZ$5,0))-INDEX(Results!$A$7:$AZ$107,MATCH(AQ16,Results!$A$7:$A$107,0),MATCH($B$1,Results!$A$5:$AZ$5,0)-1)</f>
        <v>0</v>
      </c>
      <c r="AT16" s="33">
        <v>0</v>
      </c>
      <c r="AU16" s="90" t="str">
        <f>VLOOKUP(AT16,Results!$A$7:$B$107,2,FALSE)</f>
        <v>Not A Player</v>
      </c>
      <c r="AV16" s="90">
        <f>INDEX(Results!$A$7:$AZ$107,MATCH(AT16,Results!$A$7:$A$107,0),MATCH($B$1,Results!$A$5:$AZ$5,0))-INDEX(Results!$A$7:$AZ$107,MATCH(AT16,Results!$A$7:$A$107,0),MATCH($B$1,Results!$A$5:$AZ$5,0)-1)</f>
        <v>0</v>
      </c>
      <c r="AW16" s="10">
        <v>0</v>
      </c>
      <c r="AX16" s="90" t="str">
        <f>VLOOKUP(AW16,Results!$A$7:$B$107,2,FALSE)</f>
        <v>Not A Player</v>
      </c>
      <c r="AY16" s="90">
        <f>INDEX(Results!$A$7:$AZ$107,MATCH(AW16,Results!$A$7:$A$107,0),MATCH($B$1,Results!$A$5:$AZ$5,0))-INDEX(Results!$A$7:$AZ$107,MATCH(AW16,Results!$A$7:$A$107,0),MATCH($B$1,Results!$A$5:$AZ$5,0)-1)</f>
        <v>0</v>
      </c>
      <c r="AZ16" s="10">
        <v>0</v>
      </c>
      <c r="BA16" s="90" t="str">
        <f>VLOOKUP(AZ16,Results!$A$7:$B$107,2,FALSE)</f>
        <v>Not A Player</v>
      </c>
      <c r="BB16" s="90">
        <f>INDEX(Results!$A$7:$AZ$107,MATCH(AZ16,Results!$A$7:$A$107,0),MATCH($B$1,Results!$A$5:$AZ$5,0))-INDEX(Results!$A$7:$AZ$107,MATCH(AZ16,Results!$A$7:$A$107,0),MATCH($B$1,Results!$A$5:$AZ$5,0)-1)</f>
        <v>0</v>
      </c>
      <c r="BC16" s="10">
        <v>0</v>
      </c>
      <c r="BD16" s="90" t="str">
        <f>VLOOKUP(BC16,Results!$A$7:$B$107,2,FALSE)</f>
        <v>Not A Player</v>
      </c>
      <c r="BE16" s="90">
        <f>INDEX(Results!$A$7:$AZ$107,MATCH(BC16,Results!$A$7:$A$107,0),MATCH($B$1,Results!$A$5:$AZ$5,0))-INDEX(Results!$A$7:$AZ$107,MATCH(BC16,Results!$A$7:$A$107,0),MATCH($B$1,Results!$A$5:$AZ$5,0)-1)</f>
        <v>0</v>
      </c>
      <c r="BF16" s="10">
        <v>0</v>
      </c>
      <c r="BG16" s="90" t="str">
        <f>VLOOKUP(BF16,Results!$A$7:$B$107,2,FALSE)</f>
        <v>Not A Player</v>
      </c>
      <c r="BH16" s="90">
        <f>INDEX(Results!$A$7:$AZ$107,MATCH(BF16,Results!$A$7:$A$107,0),MATCH($B$1,Results!$A$5:$AZ$5,0))-INDEX(Results!$A$7:$AZ$107,MATCH(BF16,Results!$A$7:$A$107,0),MATCH($B$1,Results!$A$5:$AZ$5,0)-1)</f>
        <v>0</v>
      </c>
    </row>
    <row r="17" spans="1:60" x14ac:dyDescent="0.25">
      <c r="A17" s="33">
        <v>51</v>
      </c>
      <c r="B17" s="4" t="str">
        <f>VLOOKUP(A17,Results!$A$7:$B$107,2,FALSE)</f>
        <v>Graeme McDowell</v>
      </c>
      <c r="C17" s="4">
        <f>INDEX(Results!$A$7:$AZ$107,MATCH(A17,Results!$A$7:$A$107,0),MATCH($B$1,Results!$A$5:$AZ$5,0))-INDEX(Results!$A$7:$AZ$107,MATCH(A17,Results!$A$7:$A$107,0),MATCH($B$1,Results!$A$5:$AZ$5,0)-1)</f>
        <v>0</v>
      </c>
      <c r="D17" s="33">
        <v>55</v>
      </c>
      <c r="E17" s="4" t="str">
        <f>VLOOKUP(D17,Results!$A$7:$B$107,2,FALSE)</f>
        <v>Seung-Yul Noh</v>
      </c>
      <c r="F17" s="4">
        <f>INDEX(Results!$A$7:$AZ$107,MATCH(D17,Results!$A$7:$A$107,0),MATCH($B$1,Results!$A$5:$AZ$5,0))-INDEX(Results!$A$7:$AZ$107,MATCH(D17,Results!$A$7:$A$107,0),MATCH($B$1,Results!$A$5:$AZ$5,0)-1)</f>
        <v>0</v>
      </c>
      <c r="G17" s="33">
        <v>51</v>
      </c>
      <c r="H17" s="90" t="str">
        <f>VLOOKUP(G17,Results!$A$7:$B$107,2,FALSE)</f>
        <v>Graeme McDowell</v>
      </c>
      <c r="I17" s="90">
        <f>INDEX(Results!$A$7:$AZ$107,MATCH(G17,Results!$A$7:$A$107,0),MATCH($B$1,Results!$A$5:$AZ$5,0))-INDEX(Results!$A$7:$AZ$107,MATCH(G17,Results!$A$7:$A$107,0),MATCH($B$1,Results!$A$5:$AZ$5,0)-1)</f>
        <v>0</v>
      </c>
      <c r="J17" s="33">
        <v>54</v>
      </c>
      <c r="K17" s="90" t="str">
        <f>VLOOKUP(J17,Results!$A$7:$B$107,2,FALSE)</f>
        <v>Paul Casey</v>
      </c>
      <c r="L17" s="90">
        <f>INDEX(Results!$A$7:$AZ$107,MATCH(J17,Results!$A$7:$A$107,0),MATCH($B$1,Results!$A$5:$AZ$5,0))-INDEX(Results!$A$7:$AZ$107,MATCH(J17,Results!$A$7:$A$107,0),MATCH($B$1,Results!$A$5:$AZ$5,0)-1)</f>
        <v>0</v>
      </c>
      <c r="M17" s="33">
        <v>0</v>
      </c>
      <c r="N17" s="90" t="str">
        <f>VLOOKUP(M17,Results!$A$7:$B$107,2,FALSE)</f>
        <v>Not A Player</v>
      </c>
      <c r="O17" s="90">
        <f>INDEX(Results!$A$7:$AZ$107,MATCH(M17,Results!$A$7:$A$107,0),MATCH($B$1,Results!$A$5:$AZ$5,0))-INDEX(Results!$A$7:$AZ$107,MATCH(M17,Results!$A$7:$A$107,0),MATCH($B$1,Results!$A$5:$AZ$5,0)-1)</f>
        <v>0</v>
      </c>
      <c r="P17" s="33">
        <v>0</v>
      </c>
      <c r="Q17" s="90" t="str">
        <f>VLOOKUP(P17,Results!$A$7:$B$107,2,FALSE)</f>
        <v>Not A Player</v>
      </c>
      <c r="R17" s="90">
        <f>INDEX(Results!$A$7:$AZ$107,MATCH(P17,Results!$A$7:$A$107,0),MATCH($B$1,Results!$A$5:$AZ$5,0))-INDEX(Results!$A$7:$AZ$107,MATCH(P17,Results!$A$7:$A$107,0),MATCH($B$1,Results!$A$5:$AZ$5,0)-1)</f>
        <v>0</v>
      </c>
      <c r="S17" s="33">
        <v>0</v>
      </c>
      <c r="T17" s="90" t="str">
        <f>VLOOKUP(S17,Results!$A$7:$B$107,2,FALSE)</f>
        <v>Not A Player</v>
      </c>
      <c r="U17" s="90">
        <f>INDEX(Results!$A$7:$AZ$107,MATCH(S17,Results!$A$7:$A$107,0),MATCH($B$1,Results!$A$5:$AZ$5,0))-INDEX(Results!$A$7:$AZ$107,MATCH(S17,Results!$A$7:$A$107,0),MATCH($B$1,Results!$A$5:$AZ$5,0)-1)</f>
        <v>0</v>
      </c>
      <c r="V17" s="33">
        <v>0</v>
      </c>
      <c r="W17" s="90" t="str">
        <f>VLOOKUP(V17,Results!$A$7:$B$107,2,FALSE)</f>
        <v>Not A Player</v>
      </c>
      <c r="X17" s="90">
        <f>INDEX(Results!$A$7:$AZ$107,MATCH(V17,Results!$A$7:$A$107,0),MATCH($B$1,Results!$A$5:$AZ$5,0))-INDEX(Results!$A$7:$AZ$107,MATCH(V17,Results!$A$7:$A$107,0),MATCH($B$1,Results!$A$5:$AZ$5,0)-1)</f>
        <v>0</v>
      </c>
      <c r="Y17" s="33">
        <v>0</v>
      </c>
      <c r="Z17" s="90" t="str">
        <f>VLOOKUP(Y17,Results!$A$7:$B$107,2,FALSE)</f>
        <v>Not A Player</v>
      </c>
      <c r="AA17" s="90">
        <f>INDEX(Results!$A$7:$AZ$107,MATCH(Y17,Results!$A$7:$A$107,0),MATCH($B$1,Results!$A$5:$AZ$5,0))-INDEX(Results!$A$7:$AZ$107,MATCH(Y17,Results!$A$7:$A$107,0),MATCH($B$1,Results!$A$5:$AZ$5,0)-1)</f>
        <v>0</v>
      </c>
      <c r="AB17" s="33">
        <v>0</v>
      </c>
      <c r="AC17" s="90" t="str">
        <f>VLOOKUP(AB17,Results!$A$7:$B$107,2,FALSE)</f>
        <v>Not A Player</v>
      </c>
      <c r="AD17" s="90">
        <f>INDEX(Results!$A$7:$AZ$107,MATCH(AB17,Results!$A$7:$A$107,0),MATCH($B$1,Results!$A$5:$AZ$5,0))-INDEX(Results!$A$7:$AZ$107,MATCH(AB17,Results!$A$7:$A$107,0),MATCH($B$1,Results!$A$5:$AZ$5,0)-1)</f>
        <v>0</v>
      </c>
      <c r="AE17" s="33">
        <v>0</v>
      </c>
      <c r="AF17" s="90" t="str">
        <f>VLOOKUP(AE17,Results!$A$7:$B$107,2,FALSE)</f>
        <v>Not A Player</v>
      </c>
      <c r="AG17" s="90">
        <f>INDEX(Results!$A$7:$AZ$107,MATCH(AE17,Results!$A$7:$A$107,0),MATCH($B$1,Results!$A$5:$AZ$5,0))-INDEX(Results!$A$7:$AZ$107,MATCH(AE17,Results!$A$7:$A$107,0),MATCH($B$1,Results!$A$5:$AZ$5,0)-1)</f>
        <v>0</v>
      </c>
      <c r="AH17" s="33">
        <v>0</v>
      </c>
      <c r="AI17" s="90" t="str">
        <f>VLOOKUP(AH17,Results!$A$7:$B$107,2,FALSE)</f>
        <v>Not A Player</v>
      </c>
      <c r="AJ17" s="90">
        <f>INDEX(Results!$A$7:$AZ$107,MATCH(AH17,Results!$A$7:$A$107,0),MATCH($B$1,Results!$A$5:$AZ$5,0))-INDEX(Results!$A$7:$AZ$107,MATCH(AH17,Results!$A$7:$A$107,0),MATCH($B$1,Results!$A$5:$AZ$5,0)-1)</f>
        <v>0</v>
      </c>
      <c r="AK17" s="33">
        <v>0</v>
      </c>
      <c r="AL17" s="90" t="str">
        <f>VLOOKUP(AK17,Results!$A$7:$B$107,2,FALSE)</f>
        <v>Not A Player</v>
      </c>
      <c r="AM17" s="90">
        <f>INDEX(Results!$A$7:$AZ$107,MATCH(AK17,Results!$A$7:$A$107,0),MATCH($B$1,Results!$A$5:$AZ$5,0))-INDEX(Results!$A$7:$AZ$107,MATCH(AK17,Results!$A$7:$A$107,0),MATCH($B$1,Results!$A$5:$AZ$5,0)-1)</f>
        <v>0</v>
      </c>
      <c r="AN17" s="33">
        <v>0</v>
      </c>
      <c r="AO17" s="90" t="str">
        <f>VLOOKUP(AN17,Results!$A$7:$B$107,2,FALSE)</f>
        <v>Not A Player</v>
      </c>
      <c r="AP17" s="90">
        <f>INDEX(Results!$A$7:$AZ$107,MATCH(AN17,Results!$A$7:$A$107,0),MATCH($B$1,Results!$A$5:$AZ$5,0))-INDEX(Results!$A$7:$AZ$107,MATCH(AN17,Results!$A$7:$A$107,0),MATCH($B$1,Results!$A$5:$AZ$5,0)-1)</f>
        <v>0</v>
      </c>
      <c r="AQ17" s="33">
        <v>0</v>
      </c>
      <c r="AR17" s="90" t="str">
        <f>VLOOKUP(AQ17,Results!$A$7:$B$107,2,FALSE)</f>
        <v>Not A Player</v>
      </c>
      <c r="AS17" s="90">
        <f>INDEX(Results!$A$7:$AZ$107,MATCH(AQ17,Results!$A$7:$A$107,0),MATCH($B$1,Results!$A$5:$AZ$5,0))-INDEX(Results!$A$7:$AZ$107,MATCH(AQ17,Results!$A$7:$A$107,0),MATCH($B$1,Results!$A$5:$AZ$5,0)-1)</f>
        <v>0</v>
      </c>
      <c r="AT17" s="33">
        <v>0</v>
      </c>
      <c r="AU17" s="90" t="str">
        <f>VLOOKUP(AT17,Results!$A$7:$B$107,2,FALSE)</f>
        <v>Not A Player</v>
      </c>
      <c r="AV17" s="90">
        <f>INDEX(Results!$A$7:$AZ$107,MATCH(AT17,Results!$A$7:$A$107,0),MATCH($B$1,Results!$A$5:$AZ$5,0))-INDEX(Results!$A$7:$AZ$107,MATCH(AT17,Results!$A$7:$A$107,0),MATCH($B$1,Results!$A$5:$AZ$5,0)-1)</f>
        <v>0</v>
      </c>
      <c r="AW17" s="10">
        <v>0</v>
      </c>
      <c r="AX17" s="90" t="str">
        <f>VLOOKUP(AW17,Results!$A$7:$B$107,2,FALSE)</f>
        <v>Not A Player</v>
      </c>
      <c r="AY17" s="90">
        <f>INDEX(Results!$A$7:$AZ$107,MATCH(AW17,Results!$A$7:$A$107,0),MATCH($B$1,Results!$A$5:$AZ$5,0))-INDEX(Results!$A$7:$AZ$107,MATCH(AW17,Results!$A$7:$A$107,0),MATCH($B$1,Results!$A$5:$AZ$5,0)-1)</f>
        <v>0</v>
      </c>
      <c r="AZ17" s="10">
        <v>0</v>
      </c>
      <c r="BA17" s="90" t="str">
        <f>VLOOKUP(AZ17,Results!$A$7:$B$107,2,FALSE)</f>
        <v>Not A Player</v>
      </c>
      <c r="BB17" s="90">
        <f>INDEX(Results!$A$7:$AZ$107,MATCH(AZ17,Results!$A$7:$A$107,0),MATCH($B$1,Results!$A$5:$AZ$5,0))-INDEX(Results!$A$7:$AZ$107,MATCH(AZ17,Results!$A$7:$A$107,0),MATCH($B$1,Results!$A$5:$AZ$5,0)-1)</f>
        <v>0</v>
      </c>
      <c r="BC17" s="10">
        <v>0</v>
      </c>
      <c r="BD17" s="90" t="str">
        <f>VLOOKUP(BC17,Results!$A$7:$B$107,2,FALSE)</f>
        <v>Not A Player</v>
      </c>
      <c r="BE17" s="90">
        <f>INDEX(Results!$A$7:$AZ$107,MATCH(BC17,Results!$A$7:$A$107,0),MATCH($B$1,Results!$A$5:$AZ$5,0))-INDEX(Results!$A$7:$AZ$107,MATCH(BC17,Results!$A$7:$A$107,0),MATCH($B$1,Results!$A$5:$AZ$5,0)-1)</f>
        <v>0</v>
      </c>
      <c r="BF17" s="10">
        <v>0</v>
      </c>
      <c r="BG17" s="90" t="str">
        <f>VLOOKUP(BF17,Results!$A$7:$B$107,2,FALSE)</f>
        <v>Not A Player</v>
      </c>
      <c r="BH17" s="90">
        <f>INDEX(Results!$A$7:$AZ$107,MATCH(BF17,Results!$A$7:$A$107,0),MATCH($B$1,Results!$A$5:$AZ$5,0))-INDEX(Results!$A$7:$AZ$107,MATCH(BF17,Results!$A$7:$A$107,0),MATCH($B$1,Results!$A$5:$AZ$5,0)-1)</f>
        <v>0</v>
      </c>
    </row>
    <row r="18" spans="1:60" x14ac:dyDescent="0.25">
      <c r="A18" s="33">
        <v>57</v>
      </c>
      <c r="B18" s="4" t="str">
        <f>VLOOKUP(A18,Results!$A$7:$B$107,2,FALSE)</f>
        <v>Chesson Hadley</v>
      </c>
      <c r="C18" s="4">
        <f>INDEX(Results!$A$7:$AZ$107,MATCH(A18,Results!$A$7:$A$107,0),MATCH($B$1,Results!$A$5:$AZ$5,0))-INDEX(Results!$A$7:$AZ$107,MATCH(A18,Results!$A$7:$A$107,0),MATCH($B$1,Results!$A$5:$AZ$5,0)-1)</f>
        <v>0</v>
      </c>
      <c r="D18" s="33">
        <v>57</v>
      </c>
      <c r="E18" s="4" t="str">
        <f>VLOOKUP(D18,Results!$A$7:$B$107,2,FALSE)</f>
        <v>Chesson Hadley</v>
      </c>
      <c r="F18" s="4">
        <f>INDEX(Results!$A$7:$AZ$107,MATCH(D18,Results!$A$7:$A$107,0),MATCH($B$1,Results!$A$5:$AZ$5,0))-INDEX(Results!$A$7:$AZ$107,MATCH(D18,Results!$A$7:$A$107,0),MATCH($B$1,Results!$A$5:$AZ$5,0)-1)</f>
        <v>0</v>
      </c>
      <c r="G18" s="33">
        <v>58</v>
      </c>
      <c r="H18" s="90" t="str">
        <f>VLOOKUP(G18,Results!$A$7:$B$107,2,FALSE)</f>
        <v>George McNeill</v>
      </c>
      <c r="I18" s="90">
        <f>INDEX(Results!$A$7:$AZ$107,MATCH(G18,Results!$A$7:$A$107,0),MATCH($B$1,Results!$A$5:$AZ$5,0))-INDEX(Results!$A$7:$AZ$107,MATCH(G18,Results!$A$7:$A$107,0),MATCH($B$1,Results!$A$5:$AZ$5,0)-1)</f>
        <v>0</v>
      </c>
      <c r="J18" s="33">
        <v>59</v>
      </c>
      <c r="K18" s="90" t="str">
        <f>VLOOKUP(J18,Results!$A$7:$B$107,2,FALSE)</f>
        <v>Brendon de Jonge</v>
      </c>
      <c r="L18" s="90">
        <f>INDEX(Results!$A$7:$AZ$107,MATCH(J18,Results!$A$7:$A$107,0),MATCH($B$1,Results!$A$5:$AZ$5,0))-INDEX(Results!$A$7:$AZ$107,MATCH(J18,Results!$A$7:$A$107,0),MATCH($B$1,Results!$A$5:$AZ$5,0)-1)</f>
        <v>62303</v>
      </c>
      <c r="M18" s="33">
        <v>0</v>
      </c>
      <c r="N18" s="90" t="str">
        <f>VLOOKUP(M18,Results!$A$7:$B$107,2,FALSE)</f>
        <v>Not A Player</v>
      </c>
      <c r="O18" s="90">
        <f>INDEX(Results!$A$7:$AZ$107,MATCH(M18,Results!$A$7:$A$107,0),MATCH($B$1,Results!$A$5:$AZ$5,0))-INDEX(Results!$A$7:$AZ$107,MATCH(M18,Results!$A$7:$A$107,0),MATCH($B$1,Results!$A$5:$AZ$5,0)-1)</f>
        <v>0</v>
      </c>
      <c r="P18" s="33">
        <v>0</v>
      </c>
      <c r="Q18" s="90" t="str">
        <f>VLOOKUP(P18,Results!$A$7:$B$107,2,FALSE)</f>
        <v>Not A Player</v>
      </c>
      <c r="R18" s="90">
        <f>INDEX(Results!$A$7:$AZ$107,MATCH(P18,Results!$A$7:$A$107,0),MATCH($B$1,Results!$A$5:$AZ$5,0))-INDEX(Results!$A$7:$AZ$107,MATCH(P18,Results!$A$7:$A$107,0),MATCH($B$1,Results!$A$5:$AZ$5,0)-1)</f>
        <v>0</v>
      </c>
      <c r="S18" s="33">
        <v>0</v>
      </c>
      <c r="T18" s="90" t="str">
        <f>VLOOKUP(S18,Results!$A$7:$B$107,2,FALSE)</f>
        <v>Not A Player</v>
      </c>
      <c r="U18" s="90">
        <f>INDEX(Results!$A$7:$AZ$107,MATCH(S18,Results!$A$7:$A$107,0),MATCH($B$1,Results!$A$5:$AZ$5,0))-INDEX(Results!$A$7:$AZ$107,MATCH(S18,Results!$A$7:$A$107,0),MATCH($B$1,Results!$A$5:$AZ$5,0)-1)</f>
        <v>0</v>
      </c>
      <c r="V18" s="33">
        <v>0</v>
      </c>
      <c r="W18" s="90" t="str">
        <f>VLOOKUP(V18,Results!$A$7:$B$107,2,FALSE)</f>
        <v>Not A Player</v>
      </c>
      <c r="X18" s="90">
        <f>INDEX(Results!$A$7:$AZ$107,MATCH(V18,Results!$A$7:$A$107,0),MATCH($B$1,Results!$A$5:$AZ$5,0))-INDEX(Results!$A$7:$AZ$107,MATCH(V18,Results!$A$7:$A$107,0),MATCH($B$1,Results!$A$5:$AZ$5,0)-1)</f>
        <v>0</v>
      </c>
      <c r="Y18" s="33">
        <v>0</v>
      </c>
      <c r="Z18" s="90" t="str">
        <f>VLOOKUP(Y18,Results!$A$7:$B$107,2,FALSE)</f>
        <v>Not A Player</v>
      </c>
      <c r="AA18" s="90">
        <f>INDEX(Results!$A$7:$AZ$107,MATCH(Y18,Results!$A$7:$A$107,0),MATCH($B$1,Results!$A$5:$AZ$5,0))-INDEX(Results!$A$7:$AZ$107,MATCH(Y18,Results!$A$7:$A$107,0),MATCH($B$1,Results!$A$5:$AZ$5,0)-1)</f>
        <v>0</v>
      </c>
      <c r="AB18" s="33">
        <v>0</v>
      </c>
      <c r="AC18" s="90" t="str">
        <f>VLOOKUP(AB18,Results!$A$7:$B$107,2,FALSE)</f>
        <v>Not A Player</v>
      </c>
      <c r="AD18" s="90">
        <f>INDEX(Results!$A$7:$AZ$107,MATCH(AB18,Results!$A$7:$A$107,0),MATCH($B$1,Results!$A$5:$AZ$5,0))-INDEX(Results!$A$7:$AZ$107,MATCH(AB18,Results!$A$7:$A$107,0),MATCH($B$1,Results!$A$5:$AZ$5,0)-1)</f>
        <v>0</v>
      </c>
      <c r="AE18" s="33">
        <v>0</v>
      </c>
      <c r="AF18" s="90" t="str">
        <f>VLOOKUP(AE18,Results!$A$7:$B$107,2,FALSE)</f>
        <v>Not A Player</v>
      </c>
      <c r="AG18" s="90">
        <f>INDEX(Results!$A$7:$AZ$107,MATCH(AE18,Results!$A$7:$A$107,0),MATCH($B$1,Results!$A$5:$AZ$5,0))-INDEX(Results!$A$7:$AZ$107,MATCH(AE18,Results!$A$7:$A$107,0),MATCH($B$1,Results!$A$5:$AZ$5,0)-1)</f>
        <v>0</v>
      </c>
      <c r="AH18" s="33">
        <v>0</v>
      </c>
      <c r="AI18" s="90" t="str">
        <f>VLOOKUP(AH18,Results!$A$7:$B$107,2,FALSE)</f>
        <v>Not A Player</v>
      </c>
      <c r="AJ18" s="90">
        <f>INDEX(Results!$A$7:$AZ$107,MATCH(AH18,Results!$A$7:$A$107,0),MATCH($B$1,Results!$A$5:$AZ$5,0))-INDEX(Results!$A$7:$AZ$107,MATCH(AH18,Results!$A$7:$A$107,0),MATCH($B$1,Results!$A$5:$AZ$5,0)-1)</f>
        <v>0</v>
      </c>
      <c r="AK18" s="33">
        <v>0</v>
      </c>
      <c r="AL18" s="90" t="str">
        <f>VLOOKUP(AK18,Results!$A$7:$B$107,2,FALSE)</f>
        <v>Not A Player</v>
      </c>
      <c r="AM18" s="90">
        <f>INDEX(Results!$A$7:$AZ$107,MATCH(AK18,Results!$A$7:$A$107,0),MATCH($B$1,Results!$A$5:$AZ$5,0))-INDEX(Results!$A$7:$AZ$107,MATCH(AK18,Results!$A$7:$A$107,0),MATCH($B$1,Results!$A$5:$AZ$5,0)-1)</f>
        <v>0</v>
      </c>
      <c r="AN18" s="33">
        <v>0</v>
      </c>
      <c r="AO18" s="90" t="str">
        <f>VLOOKUP(AN18,Results!$A$7:$B$107,2,FALSE)</f>
        <v>Not A Player</v>
      </c>
      <c r="AP18" s="90">
        <f>INDEX(Results!$A$7:$AZ$107,MATCH(AN18,Results!$A$7:$A$107,0),MATCH($B$1,Results!$A$5:$AZ$5,0))-INDEX(Results!$A$7:$AZ$107,MATCH(AN18,Results!$A$7:$A$107,0),MATCH($B$1,Results!$A$5:$AZ$5,0)-1)</f>
        <v>0</v>
      </c>
      <c r="AQ18" s="33">
        <v>0</v>
      </c>
      <c r="AR18" s="90" t="str">
        <f>VLOOKUP(AQ18,Results!$A$7:$B$107,2,FALSE)</f>
        <v>Not A Player</v>
      </c>
      <c r="AS18" s="90">
        <f>INDEX(Results!$A$7:$AZ$107,MATCH(AQ18,Results!$A$7:$A$107,0),MATCH($B$1,Results!$A$5:$AZ$5,0))-INDEX(Results!$A$7:$AZ$107,MATCH(AQ18,Results!$A$7:$A$107,0),MATCH($B$1,Results!$A$5:$AZ$5,0)-1)</f>
        <v>0</v>
      </c>
      <c r="AT18" s="33">
        <v>0</v>
      </c>
      <c r="AU18" s="90" t="str">
        <f>VLOOKUP(AT18,Results!$A$7:$B$107,2,FALSE)</f>
        <v>Not A Player</v>
      </c>
      <c r="AV18" s="90">
        <f>INDEX(Results!$A$7:$AZ$107,MATCH(AT18,Results!$A$7:$A$107,0),MATCH($B$1,Results!$A$5:$AZ$5,0))-INDEX(Results!$A$7:$AZ$107,MATCH(AT18,Results!$A$7:$A$107,0),MATCH($B$1,Results!$A$5:$AZ$5,0)-1)</f>
        <v>0</v>
      </c>
      <c r="AW18" s="10">
        <v>0</v>
      </c>
      <c r="AX18" s="90" t="str">
        <f>VLOOKUP(AW18,Results!$A$7:$B$107,2,FALSE)</f>
        <v>Not A Player</v>
      </c>
      <c r="AY18" s="90">
        <f>INDEX(Results!$A$7:$AZ$107,MATCH(AW18,Results!$A$7:$A$107,0),MATCH($B$1,Results!$A$5:$AZ$5,0))-INDEX(Results!$A$7:$AZ$107,MATCH(AW18,Results!$A$7:$A$107,0),MATCH($B$1,Results!$A$5:$AZ$5,0)-1)</f>
        <v>0</v>
      </c>
      <c r="AZ18" s="10">
        <v>0</v>
      </c>
      <c r="BA18" s="90" t="str">
        <f>VLOOKUP(AZ18,Results!$A$7:$B$107,2,FALSE)</f>
        <v>Not A Player</v>
      </c>
      <c r="BB18" s="90">
        <f>INDEX(Results!$A$7:$AZ$107,MATCH(AZ18,Results!$A$7:$A$107,0),MATCH($B$1,Results!$A$5:$AZ$5,0))-INDEX(Results!$A$7:$AZ$107,MATCH(AZ18,Results!$A$7:$A$107,0),MATCH($B$1,Results!$A$5:$AZ$5,0)-1)</f>
        <v>0</v>
      </c>
      <c r="BC18" s="10">
        <v>0</v>
      </c>
      <c r="BD18" s="90" t="str">
        <f>VLOOKUP(BC18,Results!$A$7:$B$107,2,FALSE)</f>
        <v>Not A Player</v>
      </c>
      <c r="BE18" s="90">
        <f>INDEX(Results!$A$7:$AZ$107,MATCH(BC18,Results!$A$7:$A$107,0),MATCH($B$1,Results!$A$5:$AZ$5,0))-INDEX(Results!$A$7:$AZ$107,MATCH(BC18,Results!$A$7:$A$107,0),MATCH($B$1,Results!$A$5:$AZ$5,0)-1)</f>
        <v>0</v>
      </c>
      <c r="BF18" s="10">
        <v>0</v>
      </c>
      <c r="BG18" s="90" t="str">
        <f>VLOOKUP(BF18,Results!$A$7:$B$107,2,FALSE)</f>
        <v>Not A Player</v>
      </c>
      <c r="BH18" s="90">
        <f>INDEX(Results!$A$7:$AZ$107,MATCH(BF18,Results!$A$7:$A$107,0),MATCH($B$1,Results!$A$5:$AZ$5,0))-INDEX(Results!$A$7:$AZ$107,MATCH(BF18,Results!$A$7:$A$107,0),MATCH($B$1,Results!$A$5:$AZ$5,0)-1)</f>
        <v>0</v>
      </c>
    </row>
    <row r="19" spans="1:60" x14ac:dyDescent="0.25">
      <c r="A19" s="33">
        <v>61</v>
      </c>
      <c r="B19" s="4" t="str">
        <f>VLOOKUP(A19,Results!$A$7:$B$107,2,FALSE)</f>
        <v>Charl Schwartzel</v>
      </c>
      <c r="C19" s="4">
        <f>INDEX(Results!$A$7:$AZ$107,MATCH(A19,Results!$A$7:$A$107,0),MATCH($B$1,Results!$A$5:$AZ$5,0))-INDEX(Results!$A$7:$AZ$107,MATCH(A19,Results!$A$7:$A$107,0),MATCH($B$1,Results!$A$5:$AZ$5,0)-1)</f>
        <v>12993</v>
      </c>
      <c r="D19" s="33">
        <v>64</v>
      </c>
      <c r="E19" s="4" t="str">
        <f>VLOOKUP(D19,Results!$A$7:$B$107,2,FALSE)</f>
        <v>James Hahn</v>
      </c>
      <c r="F19" s="4">
        <f>INDEX(Results!$A$7:$AZ$107,MATCH(D19,Results!$A$7:$A$107,0),MATCH($B$1,Results!$A$5:$AZ$5,0))-INDEX(Results!$A$7:$AZ$107,MATCH(D19,Results!$A$7:$A$107,0),MATCH($B$1,Results!$A$5:$AZ$5,0)-1)</f>
        <v>16046</v>
      </c>
      <c r="G19" s="33">
        <v>61</v>
      </c>
      <c r="H19" s="90" t="str">
        <f>VLOOKUP(G19,Results!$A$7:$B$107,2,FALSE)</f>
        <v>Charl Schwartzel</v>
      </c>
      <c r="I19" s="90">
        <f>INDEX(Results!$A$7:$AZ$107,MATCH(G19,Results!$A$7:$A$107,0),MATCH($B$1,Results!$A$5:$AZ$5,0))-INDEX(Results!$A$7:$AZ$107,MATCH(G19,Results!$A$7:$A$107,0),MATCH($B$1,Results!$A$5:$AZ$5,0)-1)</f>
        <v>12993</v>
      </c>
      <c r="J19" s="33">
        <v>61</v>
      </c>
      <c r="K19" s="90" t="str">
        <f>VLOOKUP(J19,Results!$A$7:$B$107,2,FALSE)</f>
        <v>Charl Schwartzel</v>
      </c>
      <c r="L19" s="90">
        <f>INDEX(Results!$A$7:$AZ$107,MATCH(J19,Results!$A$7:$A$107,0),MATCH($B$1,Results!$A$5:$AZ$5,0))-INDEX(Results!$A$7:$AZ$107,MATCH(J19,Results!$A$7:$A$107,0),MATCH($B$1,Results!$A$5:$AZ$5,0)-1)</f>
        <v>12993</v>
      </c>
      <c r="M19" s="33">
        <v>0</v>
      </c>
      <c r="N19" s="90" t="str">
        <f>VLOOKUP(M19,Results!$A$7:$B$107,2,FALSE)</f>
        <v>Not A Player</v>
      </c>
      <c r="O19" s="90">
        <f>INDEX(Results!$A$7:$AZ$107,MATCH(M19,Results!$A$7:$A$107,0),MATCH($B$1,Results!$A$5:$AZ$5,0))-INDEX(Results!$A$7:$AZ$107,MATCH(M19,Results!$A$7:$A$107,0),MATCH($B$1,Results!$A$5:$AZ$5,0)-1)</f>
        <v>0</v>
      </c>
      <c r="P19" s="33">
        <v>0</v>
      </c>
      <c r="Q19" s="90" t="str">
        <f>VLOOKUP(P19,Results!$A$7:$B$107,2,FALSE)</f>
        <v>Not A Player</v>
      </c>
      <c r="R19" s="90">
        <f>INDEX(Results!$A$7:$AZ$107,MATCH(P19,Results!$A$7:$A$107,0),MATCH($B$1,Results!$A$5:$AZ$5,0))-INDEX(Results!$A$7:$AZ$107,MATCH(P19,Results!$A$7:$A$107,0),MATCH($B$1,Results!$A$5:$AZ$5,0)-1)</f>
        <v>0</v>
      </c>
      <c r="S19" s="33">
        <v>0</v>
      </c>
      <c r="T19" s="90" t="str">
        <f>VLOOKUP(S19,Results!$A$7:$B$107,2,FALSE)</f>
        <v>Not A Player</v>
      </c>
      <c r="U19" s="90">
        <f>INDEX(Results!$A$7:$AZ$107,MATCH(S19,Results!$A$7:$A$107,0),MATCH($B$1,Results!$A$5:$AZ$5,0))-INDEX(Results!$A$7:$AZ$107,MATCH(S19,Results!$A$7:$A$107,0),MATCH($B$1,Results!$A$5:$AZ$5,0)-1)</f>
        <v>0</v>
      </c>
      <c r="V19" s="33">
        <v>0</v>
      </c>
      <c r="W19" s="90" t="str">
        <f>VLOOKUP(V19,Results!$A$7:$B$107,2,FALSE)</f>
        <v>Not A Player</v>
      </c>
      <c r="X19" s="90">
        <f>INDEX(Results!$A$7:$AZ$107,MATCH(V19,Results!$A$7:$A$107,0),MATCH($B$1,Results!$A$5:$AZ$5,0))-INDEX(Results!$A$7:$AZ$107,MATCH(V19,Results!$A$7:$A$107,0),MATCH($B$1,Results!$A$5:$AZ$5,0)-1)</f>
        <v>0</v>
      </c>
      <c r="Y19" s="33">
        <v>0</v>
      </c>
      <c r="Z19" s="90" t="str">
        <f>VLOOKUP(Y19,Results!$A$7:$B$107,2,FALSE)</f>
        <v>Not A Player</v>
      </c>
      <c r="AA19" s="90">
        <f>INDEX(Results!$A$7:$AZ$107,MATCH(Y19,Results!$A$7:$A$107,0),MATCH($B$1,Results!$A$5:$AZ$5,0))-INDEX(Results!$A$7:$AZ$107,MATCH(Y19,Results!$A$7:$A$107,0),MATCH($B$1,Results!$A$5:$AZ$5,0)-1)</f>
        <v>0</v>
      </c>
      <c r="AB19" s="33">
        <v>0</v>
      </c>
      <c r="AC19" s="90" t="str">
        <f>VLOOKUP(AB19,Results!$A$7:$B$107,2,FALSE)</f>
        <v>Not A Player</v>
      </c>
      <c r="AD19" s="90">
        <f>INDEX(Results!$A$7:$AZ$107,MATCH(AB19,Results!$A$7:$A$107,0),MATCH($B$1,Results!$A$5:$AZ$5,0))-INDEX(Results!$A$7:$AZ$107,MATCH(AB19,Results!$A$7:$A$107,0),MATCH($B$1,Results!$A$5:$AZ$5,0)-1)</f>
        <v>0</v>
      </c>
      <c r="AE19" s="33">
        <v>0</v>
      </c>
      <c r="AF19" s="90" t="str">
        <f>VLOOKUP(AE19,Results!$A$7:$B$107,2,FALSE)</f>
        <v>Not A Player</v>
      </c>
      <c r="AG19" s="90">
        <f>INDEX(Results!$A$7:$AZ$107,MATCH(AE19,Results!$A$7:$A$107,0),MATCH($B$1,Results!$A$5:$AZ$5,0))-INDEX(Results!$A$7:$AZ$107,MATCH(AE19,Results!$A$7:$A$107,0),MATCH($B$1,Results!$A$5:$AZ$5,0)-1)</f>
        <v>0</v>
      </c>
      <c r="AH19" s="33">
        <v>0</v>
      </c>
      <c r="AI19" s="90" t="str">
        <f>VLOOKUP(AH19,Results!$A$7:$B$107,2,FALSE)</f>
        <v>Not A Player</v>
      </c>
      <c r="AJ19" s="90">
        <f>INDEX(Results!$A$7:$AZ$107,MATCH(AH19,Results!$A$7:$A$107,0),MATCH($B$1,Results!$A$5:$AZ$5,0))-INDEX(Results!$A$7:$AZ$107,MATCH(AH19,Results!$A$7:$A$107,0),MATCH($B$1,Results!$A$5:$AZ$5,0)-1)</f>
        <v>0</v>
      </c>
      <c r="AK19" s="33">
        <v>0</v>
      </c>
      <c r="AL19" s="90" t="str">
        <f>VLOOKUP(AK19,Results!$A$7:$B$107,2,FALSE)</f>
        <v>Not A Player</v>
      </c>
      <c r="AM19" s="90">
        <f>INDEX(Results!$A$7:$AZ$107,MATCH(AK19,Results!$A$7:$A$107,0),MATCH($B$1,Results!$A$5:$AZ$5,0))-INDEX(Results!$A$7:$AZ$107,MATCH(AK19,Results!$A$7:$A$107,0),MATCH($B$1,Results!$A$5:$AZ$5,0)-1)</f>
        <v>0</v>
      </c>
      <c r="AN19" s="33">
        <v>0</v>
      </c>
      <c r="AO19" s="90" t="str">
        <f>VLOOKUP(AN19,Results!$A$7:$B$107,2,FALSE)</f>
        <v>Not A Player</v>
      </c>
      <c r="AP19" s="90">
        <f>INDEX(Results!$A$7:$AZ$107,MATCH(AN19,Results!$A$7:$A$107,0),MATCH($B$1,Results!$A$5:$AZ$5,0))-INDEX(Results!$A$7:$AZ$107,MATCH(AN19,Results!$A$7:$A$107,0),MATCH($B$1,Results!$A$5:$AZ$5,0)-1)</f>
        <v>0</v>
      </c>
      <c r="AQ19" s="33">
        <v>0</v>
      </c>
      <c r="AR19" s="90" t="str">
        <f>VLOOKUP(AQ19,Results!$A$7:$B$107,2,FALSE)</f>
        <v>Not A Player</v>
      </c>
      <c r="AS19" s="90">
        <f>INDEX(Results!$A$7:$AZ$107,MATCH(AQ19,Results!$A$7:$A$107,0),MATCH($B$1,Results!$A$5:$AZ$5,0))-INDEX(Results!$A$7:$AZ$107,MATCH(AQ19,Results!$A$7:$A$107,0),MATCH($B$1,Results!$A$5:$AZ$5,0)-1)</f>
        <v>0</v>
      </c>
      <c r="AT19" s="33">
        <v>0</v>
      </c>
      <c r="AU19" s="90" t="str">
        <f>VLOOKUP(AT19,Results!$A$7:$B$107,2,FALSE)</f>
        <v>Not A Player</v>
      </c>
      <c r="AV19" s="90">
        <f>INDEX(Results!$A$7:$AZ$107,MATCH(AT19,Results!$A$7:$A$107,0),MATCH($B$1,Results!$A$5:$AZ$5,0))-INDEX(Results!$A$7:$AZ$107,MATCH(AT19,Results!$A$7:$A$107,0),MATCH($B$1,Results!$A$5:$AZ$5,0)-1)</f>
        <v>0</v>
      </c>
      <c r="AW19" s="10">
        <v>0</v>
      </c>
      <c r="AX19" s="90" t="str">
        <f>VLOOKUP(AW19,Results!$A$7:$B$107,2,FALSE)</f>
        <v>Not A Player</v>
      </c>
      <c r="AY19" s="90">
        <f>INDEX(Results!$A$7:$AZ$107,MATCH(AW19,Results!$A$7:$A$107,0),MATCH($B$1,Results!$A$5:$AZ$5,0))-INDEX(Results!$A$7:$AZ$107,MATCH(AW19,Results!$A$7:$A$107,0),MATCH($B$1,Results!$A$5:$AZ$5,0)-1)</f>
        <v>0</v>
      </c>
      <c r="AZ19" s="10">
        <v>0</v>
      </c>
      <c r="BA19" s="90" t="str">
        <f>VLOOKUP(AZ19,Results!$A$7:$B$107,2,FALSE)</f>
        <v>Not A Player</v>
      </c>
      <c r="BB19" s="90">
        <f>INDEX(Results!$A$7:$AZ$107,MATCH(AZ19,Results!$A$7:$A$107,0),MATCH($B$1,Results!$A$5:$AZ$5,0))-INDEX(Results!$A$7:$AZ$107,MATCH(AZ19,Results!$A$7:$A$107,0),MATCH($B$1,Results!$A$5:$AZ$5,0)-1)</f>
        <v>0</v>
      </c>
      <c r="BC19" s="10">
        <v>0</v>
      </c>
      <c r="BD19" s="90" t="str">
        <f>VLOOKUP(BC19,Results!$A$7:$B$107,2,FALSE)</f>
        <v>Not A Player</v>
      </c>
      <c r="BE19" s="90">
        <f>INDEX(Results!$A$7:$AZ$107,MATCH(BC19,Results!$A$7:$A$107,0),MATCH($B$1,Results!$A$5:$AZ$5,0))-INDEX(Results!$A$7:$AZ$107,MATCH(BC19,Results!$A$7:$A$107,0),MATCH($B$1,Results!$A$5:$AZ$5,0)-1)</f>
        <v>0</v>
      </c>
      <c r="BF19" s="10">
        <v>0</v>
      </c>
      <c r="BG19" s="90" t="str">
        <f>VLOOKUP(BF19,Results!$A$7:$B$107,2,FALSE)</f>
        <v>Not A Player</v>
      </c>
      <c r="BH19" s="90">
        <f>INDEX(Results!$A$7:$AZ$107,MATCH(BF19,Results!$A$7:$A$107,0),MATCH($B$1,Results!$A$5:$AZ$5,0))-INDEX(Results!$A$7:$AZ$107,MATCH(BF19,Results!$A$7:$A$107,0),MATCH($B$1,Results!$A$5:$AZ$5,0)-1)</f>
        <v>0</v>
      </c>
    </row>
    <row r="20" spans="1:60" x14ac:dyDescent="0.25">
      <c r="A20" s="33">
        <v>69</v>
      </c>
      <c r="B20" s="4" t="str">
        <f>VLOOKUP(A20,Results!$A$7:$B$107,2,FALSE)</f>
        <v>Morgan Hoffmann</v>
      </c>
      <c r="C20" s="4">
        <f>INDEX(Results!$A$7:$AZ$107,MATCH(A20,Results!$A$7:$A$107,0),MATCH($B$1,Results!$A$5:$AZ$5,0))-INDEX(Results!$A$7:$AZ$107,MATCH(A20,Results!$A$7:$A$107,0),MATCH($B$1,Results!$A$5:$AZ$5,0)-1)</f>
        <v>0</v>
      </c>
      <c r="D20" s="33">
        <v>68</v>
      </c>
      <c r="E20" s="4" t="str">
        <f>VLOOKUP(D20,Results!$A$7:$B$107,2,FALSE)</f>
        <v>Angel Cabrera</v>
      </c>
      <c r="F20" s="4">
        <f>INDEX(Results!$A$7:$AZ$107,MATCH(D20,Results!$A$7:$A$107,0),MATCH($B$1,Results!$A$5:$AZ$5,0))-INDEX(Results!$A$7:$AZ$107,MATCH(D20,Results!$A$7:$A$107,0),MATCH($B$1,Results!$A$5:$AZ$5,0)-1)</f>
        <v>0</v>
      </c>
      <c r="G20" s="33">
        <v>67</v>
      </c>
      <c r="H20" s="90" t="str">
        <f>VLOOKUP(G20,Results!$A$7:$B$107,2,FALSE)</f>
        <v>Nick Watney</v>
      </c>
      <c r="I20" s="90">
        <f>INDEX(Results!$A$7:$AZ$107,MATCH(G20,Results!$A$7:$A$107,0),MATCH($B$1,Results!$A$5:$AZ$5,0))-INDEX(Results!$A$7:$AZ$107,MATCH(G20,Results!$A$7:$A$107,0),MATCH($B$1,Results!$A$5:$AZ$5,0)-1)</f>
        <v>157383</v>
      </c>
      <c r="J20" s="33">
        <v>70</v>
      </c>
      <c r="K20" s="90" t="str">
        <f>VLOOKUP(J20,Results!$A$7:$B$107,2,FALSE)</f>
        <v>Ernie Els</v>
      </c>
      <c r="L20" s="90">
        <f>INDEX(Results!$A$7:$AZ$107,MATCH(J20,Results!$A$7:$A$107,0),MATCH($B$1,Results!$A$5:$AZ$5,0))-INDEX(Results!$A$7:$AZ$107,MATCH(J20,Results!$A$7:$A$107,0),MATCH($B$1,Results!$A$5:$AZ$5,0)-1)</f>
        <v>0</v>
      </c>
      <c r="M20" s="33">
        <v>0</v>
      </c>
      <c r="N20" s="90" t="str">
        <f>VLOOKUP(M20,Results!$A$7:$B$107,2,FALSE)</f>
        <v>Not A Player</v>
      </c>
      <c r="O20" s="90">
        <f>INDEX(Results!$A$7:$AZ$107,MATCH(M20,Results!$A$7:$A$107,0),MATCH($B$1,Results!$A$5:$AZ$5,0))-INDEX(Results!$A$7:$AZ$107,MATCH(M20,Results!$A$7:$A$107,0),MATCH($B$1,Results!$A$5:$AZ$5,0)-1)</f>
        <v>0</v>
      </c>
      <c r="P20" s="33">
        <v>0</v>
      </c>
      <c r="Q20" s="90" t="str">
        <f>VLOOKUP(P20,Results!$A$7:$B$107,2,FALSE)</f>
        <v>Not A Player</v>
      </c>
      <c r="R20" s="90">
        <f>INDEX(Results!$A$7:$AZ$107,MATCH(P20,Results!$A$7:$A$107,0),MATCH($B$1,Results!$A$5:$AZ$5,0))-INDEX(Results!$A$7:$AZ$107,MATCH(P20,Results!$A$7:$A$107,0),MATCH($B$1,Results!$A$5:$AZ$5,0)-1)</f>
        <v>0</v>
      </c>
      <c r="S20" s="33">
        <v>0</v>
      </c>
      <c r="T20" s="90" t="str">
        <f>VLOOKUP(S20,Results!$A$7:$B$107,2,FALSE)</f>
        <v>Not A Player</v>
      </c>
      <c r="U20" s="90">
        <f>INDEX(Results!$A$7:$AZ$107,MATCH(S20,Results!$A$7:$A$107,0),MATCH($B$1,Results!$A$5:$AZ$5,0))-INDEX(Results!$A$7:$AZ$107,MATCH(S20,Results!$A$7:$A$107,0),MATCH($B$1,Results!$A$5:$AZ$5,0)-1)</f>
        <v>0</v>
      </c>
      <c r="V20" s="33">
        <v>0</v>
      </c>
      <c r="W20" s="90" t="str">
        <f>VLOOKUP(V20,Results!$A$7:$B$107,2,FALSE)</f>
        <v>Not A Player</v>
      </c>
      <c r="X20" s="90">
        <f>INDEX(Results!$A$7:$AZ$107,MATCH(V20,Results!$A$7:$A$107,0),MATCH($B$1,Results!$A$5:$AZ$5,0))-INDEX(Results!$A$7:$AZ$107,MATCH(V20,Results!$A$7:$A$107,0),MATCH($B$1,Results!$A$5:$AZ$5,0)-1)</f>
        <v>0</v>
      </c>
      <c r="Y20" s="33">
        <v>0</v>
      </c>
      <c r="Z20" s="90" t="str">
        <f>VLOOKUP(Y20,Results!$A$7:$B$107,2,FALSE)</f>
        <v>Not A Player</v>
      </c>
      <c r="AA20" s="90">
        <f>INDEX(Results!$A$7:$AZ$107,MATCH(Y20,Results!$A$7:$A$107,0),MATCH($B$1,Results!$A$5:$AZ$5,0))-INDEX(Results!$A$7:$AZ$107,MATCH(Y20,Results!$A$7:$A$107,0),MATCH($B$1,Results!$A$5:$AZ$5,0)-1)</f>
        <v>0</v>
      </c>
      <c r="AB20" s="33">
        <v>0</v>
      </c>
      <c r="AC20" s="90" t="str">
        <f>VLOOKUP(AB20,Results!$A$7:$B$107,2,FALSE)</f>
        <v>Not A Player</v>
      </c>
      <c r="AD20" s="90">
        <f>INDEX(Results!$A$7:$AZ$107,MATCH(AB20,Results!$A$7:$A$107,0),MATCH($B$1,Results!$A$5:$AZ$5,0))-INDEX(Results!$A$7:$AZ$107,MATCH(AB20,Results!$A$7:$A$107,0),MATCH($B$1,Results!$A$5:$AZ$5,0)-1)</f>
        <v>0</v>
      </c>
      <c r="AE20" s="33">
        <v>0</v>
      </c>
      <c r="AF20" s="90" t="str">
        <f>VLOOKUP(AE20,Results!$A$7:$B$107,2,FALSE)</f>
        <v>Not A Player</v>
      </c>
      <c r="AG20" s="90">
        <f>INDEX(Results!$A$7:$AZ$107,MATCH(AE20,Results!$A$7:$A$107,0),MATCH($B$1,Results!$A$5:$AZ$5,0))-INDEX(Results!$A$7:$AZ$107,MATCH(AE20,Results!$A$7:$A$107,0),MATCH($B$1,Results!$A$5:$AZ$5,0)-1)</f>
        <v>0</v>
      </c>
      <c r="AH20" s="33">
        <v>0</v>
      </c>
      <c r="AI20" s="90" t="str">
        <f>VLOOKUP(AH20,Results!$A$7:$B$107,2,FALSE)</f>
        <v>Not A Player</v>
      </c>
      <c r="AJ20" s="90">
        <f>INDEX(Results!$A$7:$AZ$107,MATCH(AH20,Results!$A$7:$A$107,0),MATCH($B$1,Results!$A$5:$AZ$5,0))-INDEX(Results!$A$7:$AZ$107,MATCH(AH20,Results!$A$7:$A$107,0),MATCH($B$1,Results!$A$5:$AZ$5,0)-1)</f>
        <v>0</v>
      </c>
      <c r="AK20" s="33">
        <v>0</v>
      </c>
      <c r="AL20" s="90" t="str">
        <f>VLOOKUP(AK20,Results!$A$7:$B$107,2,FALSE)</f>
        <v>Not A Player</v>
      </c>
      <c r="AM20" s="90">
        <f>INDEX(Results!$A$7:$AZ$107,MATCH(AK20,Results!$A$7:$A$107,0),MATCH($B$1,Results!$A$5:$AZ$5,0))-INDEX(Results!$A$7:$AZ$107,MATCH(AK20,Results!$A$7:$A$107,0),MATCH($B$1,Results!$A$5:$AZ$5,0)-1)</f>
        <v>0</v>
      </c>
      <c r="AN20" s="33">
        <v>0</v>
      </c>
      <c r="AO20" s="90" t="str">
        <f>VLOOKUP(AN20,Results!$A$7:$B$107,2,FALSE)</f>
        <v>Not A Player</v>
      </c>
      <c r="AP20" s="90">
        <f>INDEX(Results!$A$7:$AZ$107,MATCH(AN20,Results!$A$7:$A$107,0),MATCH($B$1,Results!$A$5:$AZ$5,0))-INDEX(Results!$A$7:$AZ$107,MATCH(AN20,Results!$A$7:$A$107,0),MATCH($B$1,Results!$A$5:$AZ$5,0)-1)</f>
        <v>0</v>
      </c>
      <c r="AQ20" s="33">
        <v>0</v>
      </c>
      <c r="AR20" s="90" t="str">
        <f>VLOOKUP(AQ20,Results!$A$7:$B$107,2,FALSE)</f>
        <v>Not A Player</v>
      </c>
      <c r="AS20" s="90">
        <f>INDEX(Results!$A$7:$AZ$107,MATCH(AQ20,Results!$A$7:$A$107,0),MATCH($B$1,Results!$A$5:$AZ$5,0))-INDEX(Results!$A$7:$AZ$107,MATCH(AQ20,Results!$A$7:$A$107,0),MATCH($B$1,Results!$A$5:$AZ$5,0)-1)</f>
        <v>0</v>
      </c>
      <c r="AT20" s="33">
        <v>0</v>
      </c>
      <c r="AU20" s="90" t="str">
        <f>VLOOKUP(AT20,Results!$A$7:$B$107,2,FALSE)</f>
        <v>Not A Player</v>
      </c>
      <c r="AV20" s="90">
        <f>INDEX(Results!$A$7:$AZ$107,MATCH(AT20,Results!$A$7:$A$107,0),MATCH($B$1,Results!$A$5:$AZ$5,0))-INDEX(Results!$A$7:$AZ$107,MATCH(AT20,Results!$A$7:$A$107,0),MATCH($B$1,Results!$A$5:$AZ$5,0)-1)</f>
        <v>0</v>
      </c>
      <c r="AW20" s="10">
        <v>0</v>
      </c>
      <c r="AX20" s="90" t="str">
        <f>VLOOKUP(AW20,Results!$A$7:$B$107,2,FALSE)</f>
        <v>Not A Player</v>
      </c>
      <c r="AY20" s="90">
        <f>INDEX(Results!$A$7:$AZ$107,MATCH(AW20,Results!$A$7:$A$107,0),MATCH($B$1,Results!$A$5:$AZ$5,0))-INDEX(Results!$A$7:$AZ$107,MATCH(AW20,Results!$A$7:$A$107,0),MATCH($B$1,Results!$A$5:$AZ$5,0)-1)</f>
        <v>0</v>
      </c>
      <c r="AZ20" s="10">
        <v>0</v>
      </c>
      <c r="BA20" s="90" t="str">
        <f>VLOOKUP(AZ20,Results!$A$7:$B$107,2,FALSE)</f>
        <v>Not A Player</v>
      </c>
      <c r="BB20" s="90">
        <f>INDEX(Results!$A$7:$AZ$107,MATCH(AZ20,Results!$A$7:$A$107,0),MATCH($B$1,Results!$A$5:$AZ$5,0))-INDEX(Results!$A$7:$AZ$107,MATCH(AZ20,Results!$A$7:$A$107,0),MATCH($B$1,Results!$A$5:$AZ$5,0)-1)</f>
        <v>0</v>
      </c>
      <c r="BC20" s="10">
        <v>0</v>
      </c>
      <c r="BD20" s="90" t="str">
        <f>VLOOKUP(BC20,Results!$A$7:$B$107,2,FALSE)</f>
        <v>Not A Player</v>
      </c>
      <c r="BE20" s="90">
        <f>INDEX(Results!$A$7:$AZ$107,MATCH(BC20,Results!$A$7:$A$107,0),MATCH($B$1,Results!$A$5:$AZ$5,0))-INDEX(Results!$A$7:$AZ$107,MATCH(BC20,Results!$A$7:$A$107,0),MATCH($B$1,Results!$A$5:$AZ$5,0)-1)</f>
        <v>0</v>
      </c>
      <c r="BF20" s="10">
        <v>0</v>
      </c>
      <c r="BG20" s="90" t="str">
        <f>VLOOKUP(BF20,Results!$A$7:$B$107,2,FALSE)</f>
        <v>Not A Player</v>
      </c>
      <c r="BH20" s="90">
        <f>INDEX(Results!$A$7:$AZ$107,MATCH(BF20,Results!$A$7:$A$107,0),MATCH($B$1,Results!$A$5:$AZ$5,0))-INDEX(Results!$A$7:$AZ$107,MATCH(BF20,Results!$A$7:$A$107,0),MATCH($B$1,Results!$A$5:$AZ$5,0)-1)</f>
        <v>0</v>
      </c>
    </row>
    <row r="21" spans="1:60" x14ac:dyDescent="0.25">
      <c r="A21" s="33">
        <v>73</v>
      </c>
      <c r="B21" s="4" t="str">
        <f>VLOOKUP(A21,Results!$A$7:$B$107,2,FALSE)</f>
        <v>Jason Dufner</v>
      </c>
      <c r="C21" s="4">
        <f>INDEX(Results!$A$7:$AZ$107,MATCH(A21,Results!$A$7:$A$107,0),MATCH($B$1,Results!$A$5:$AZ$5,0))-INDEX(Results!$A$7:$AZ$107,MATCH(A21,Results!$A$7:$A$107,0),MATCH($B$1,Results!$A$5:$AZ$5,0)-1)</f>
        <v>213000</v>
      </c>
      <c r="D21" s="33">
        <v>71</v>
      </c>
      <c r="E21" s="4" t="str">
        <f>VLOOKUP(D21,Results!$A$7:$B$107,2,FALSE)</f>
        <v>Erik Compton</v>
      </c>
      <c r="F21" s="4">
        <f>INDEX(Results!$A$7:$AZ$107,MATCH(D21,Results!$A$7:$A$107,0),MATCH($B$1,Results!$A$5:$AZ$5,0))-INDEX(Results!$A$7:$AZ$107,MATCH(D21,Results!$A$7:$A$107,0),MATCH($B$1,Results!$A$5:$AZ$5,0)-1)</f>
        <v>18460</v>
      </c>
      <c r="G21" s="33">
        <v>73</v>
      </c>
      <c r="H21" s="90" t="str">
        <f>VLOOKUP(G21,Results!$A$7:$B$107,2,FALSE)</f>
        <v>Jason Dufner</v>
      </c>
      <c r="I21" s="90">
        <f>INDEX(Results!$A$7:$AZ$107,MATCH(G21,Results!$A$7:$A$107,0),MATCH($B$1,Results!$A$5:$AZ$5,0))-INDEX(Results!$A$7:$AZ$107,MATCH(G21,Results!$A$7:$A$107,0),MATCH($B$1,Results!$A$5:$AZ$5,0)-1)</f>
        <v>213000</v>
      </c>
      <c r="J21" s="33">
        <v>73</v>
      </c>
      <c r="K21" s="90" t="str">
        <f>VLOOKUP(J21,Results!$A$7:$B$107,2,FALSE)</f>
        <v>Jason Dufner</v>
      </c>
      <c r="L21" s="90">
        <f>INDEX(Results!$A$7:$AZ$107,MATCH(J21,Results!$A$7:$A$107,0),MATCH($B$1,Results!$A$5:$AZ$5,0))-INDEX(Results!$A$7:$AZ$107,MATCH(J21,Results!$A$7:$A$107,0),MATCH($B$1,Results!$A$5:$AZ$5,0)-1)</f>
        <v>213000</v>
      </c>
      <c r="M21" s="33">
        <v>0</v>
      </c>
      <c r="N21" s="90" t="str">
        <f>VLOOKUP(M21,Results!$A$7:$B$107,2,FALSE)</f>
        <v>Not A Player</v>
      </c>
      <c r="O21" s="90">
        <f>INDEX(Results!$A$7:$AZ$107,MATCH(M21,Results!$A$7:$A$107,0),MATCH($B$1,Results!$A$5:$AZ$5,0))-INDEX(Results!$A$7:$AZ$107,MATCH(M21,Results!$A$7:$A$107,0),MATCH($B$1,Results!$A$5:$AZ$5,0)-1)</f>
        <v>0</v>
      </c>
      <c r="P21" s="33">
        <v>0</v>
      </c>
      <c r="Q21" s="90" t="str">
        <f>VLOOKUP(P21,Results!$A$7:$B$107,2,FALSE)</f>
        <v>Not A Player</v>
      </c>
      <c r="R21" s="90">
        <f>INDEX(Results!$A$7:$AZ$107,MATCH(P21,Results!$A$7:$A$107,0),MATCH($B$1,Results!$A$5:$AZ$5,0))-INDEX(Results!$A$7:$AZ$107,MATCH(P21,Results!$A$7:$A$107,0),MATCH($B$1,Results!$A$5:$AZ$5,0)-1)</f>
        <v>0</v>
      </c>
      <c r="S21" s="33">
        <v>0</v>
      </c>
      <c r="T21" s="90" t="str">
        <f>VLOOKUP(S21,Results!$A$7:$B$107,2,FALSE)</f>
        <v>Not A Player</v>
      </c>
      <c r="U21" s="90">
        <f>INDEX(Results!$A$7:$AZ$107,MATCH(S21,Results!$A$7:$A$107,0),MATCH($B$1,Results!$A$5:$AZ$5,0))-INDEX(Results!$A$7:$AZ$107,MATCH(S21,Results!$A$7:$A$107,0),MATCH($B$1,Results!$A$5:$AZ$5,0)-1)</f>
        <v>0</v>
      </c>
      <c r="V21" s="33">
        <v>0</v>
      </c>
      <c r="W21" s="90" t="str">
        <f>VLOOKUP(V21,Results!$A$7:$B$107,2,FALSE)</f>
        <v>Not A Player</v>
      </c>
      <c r="X21" s="90">
        <f>INDEX(Results!$A$7:$AZ$107,MATCH(V21,Results!$A$7:$A$107,0),MATCH($B$1,Results!$A$5:$AZ$5,0))-INDEX(Results!$A$7:$AZ$107,MATCH(V21,Results!$A$7:$A$107,0),MATCH($B$1,Results!$A$5:$AZ$5,0)-1)</f>
        <v>0</v>
      </c>
      <c r="Y21" s="33">
        <v>0</v>
      </c>
      <c r="Z21" s="90" t="str">
        <f>VLOOKUP(Y21,Results!$A$7:$B$107,2,FALSE)</f>
        <v>Not A Player</v>
      </c>
      <c r="AA21" s="90">
        <f>INDEX(Results!$A$7:$AZ$107,MATCH(Y21,Results!$A$7:$A$107,0),MATCH($B$1,Results!$A$5:$AZ$5,0))-INDEX(Results!$A$7:$AZ$107,MATCH(Y21,Results!$A$7:$A$107,0),MATCH($B$1,Results!$A$5:$AZ$5,0)-1)</f>
        <v>0</v>
      </c>
      <c r="AB21" s="33">
        <v>0</v>
      </c>
      <c r="AC21" s="90" t="str">
        <f>VLOOKUP(AB21,Results!$A$7:$B$107,2,FALSE)</f>
        <v>Not A Player</v>
      </c>
      <c r="AD21" s="90">
        <f>INDEX(Results!$A$7:$AZ$107,MATCH(AB21,Results!$A$7:$A$107,0),MATCH($B$1,Results!$A$5:$AZ$5,0))-INDEX(Results!$A$7:$AZ$107,MATCH(AB21,Results!$A$7:$A$107,0),MATCH($B$1,Results!$A$5:$AZ$5,0)-1)</f>
        <v>0</v>
      </c>
      <c r="AE21" s="33">
        <v>0</v>
      </c>
      <c r="AF21" s="90" t="str">
        <f>VLOOKUP(AE21,Results!$A$7:$B$107,2,FALSE)</f>
        <v>Not A Player</v>
      </c>
      <c r="AG21" s="90">
        <f>INDEX(Results!$A$7:$AZ$107,MATCH(AE21,Results!$A$7:$A$107,0),MATCH($B$1,Results!$A$5:$AZ$5,0))-INDEX(Results!$A$7:$AZ$107,MATCH(AE21,Results!$A$7:$A$107,0),MATCH($B$1,Results!$A$5:$AZ$5,0)-1)</f>
        <v>0</v>
      </c>
      <c r="AH21" s="33">
        <v>0</v>
      </c>
      <c r="AI21" s="90" t="str">
        <f>VLOOKUP(AH21,Results!$A$7:$B$107,2,FALSE)</f>
        <v>Not A Player</v>
      </c>
      <c r="AJ21" s="90">
        <f>INDEX(Results!$A$7:$AZ$107,MATCH(AH21,Results!$A$7:$A$107,0),MATCH($B$1,Results!$A$5:$AZ$5,0))-INDEX(Results!$A$7:$AZ$107,MATCH(AH21,Results!$A$7:$A$107,0),MATCH($B$1,Results!$A$5:$AZ$5,0)-1)</f>
        <v>0</v>
      </c>
      <c r="AK21" s="33">
        <v>0</v>
      </c>
      <c r="AL21" s="90" t="str">
        <f>VLOOKUP(AK21,Results!$A$7:$B$107,2,FALSE)</f>
        <v>Not A Player</v>
      </c>
      <c r="AM21" s="90">
        <f>INDEX(Results!$A$7:$AZ$107,MATCH(AK21,Results!$A$7:$A$107,0),MATCH($B$1,Results!$A$5:$AZ$5,0))-INDEX(Results!$A$7:$AZ$107,MATCH(AK21,Results!$A$7:$A$107,0),MATCH($B$1,Results!$A$5:$AZ$5,0)-1)</f>
        <v>0</v>
      </c>
      <c r="AN21" s="33">
        <v>0</v>
      </c>
      <c r="AO21" s="90" t="str">
        <f>VLOOKUP(AN21,Results!$A$7:$B$107,2,FALSE)</f>
        <v>Not A Player</v>
      </c>
      <c r="AP21" s="90">
        <f>INDEX(Results!$A$7:$AZ$107,MATCH(AN21,Results!$A$7:$A$107,0),MATCH($B$1,Results!$A$5:$AZ$5,0))-INDEX(Results!$A$7:$AZ$107,MATCH(AN21,Results!$A$7:$A$107,0),MATCH($B$1,Results!$A$5:$AZ$5,0)-1)</f>
        <v>0</v>
      </c>
      <c r="AQ21" s="33">
        <v>0</v>
      </c>
      <c r="AR21" s="90" t="str">
        <f>VLOOKUP(AQ21,Results!$A$7:$B$107,2,FALSE)</f>
        <v>Not A Player</v>
      </c>
      <c r="AS21" s="90">
        <f>INDEX(Results!$A$7:$AZ$107,MATCH(AQ21,Results!$A$7:$A$107,0),MATCH($B$1,Results!$A$5:$AZ$5,0))-INDEX(Results!$A$7:$AZ$107,MATCH(AQ21,Results!$A$7:$A$107,0),MATCH($B$1,Results!$A$5:$AZ$5,0)-1)</f>
        <v>0</v>
      </c>
      <c r="AT21" s="33">
        <v>0</v>
      </c>
      <c r="AU21" s="90" t="str">
        <f>VLOOKUP(AT21,Results!$A$7:$B$107,2,FALSE)</f>
        <v>Not A Player</v>
      </c>
      <c r="AV21" s="90">
        <f>INDEX(Results!$A$7:$AZ$107,MATCH(AT21,Results!$A$7:$A$107,0),MATCH($B$1,Results!$A$5:$AZ$5,0))-INDEX(Results!$A$7:$AZ$107,MATCH(AT21,Results!$A$7:$A$107,0),MATCH($B$1,Results!$A$5:$AZ$5,0)-1)</f>
        <v>0</v>
      </c>
      <c r="AW21" s="10">
        <v>0</v>
      </c>
      <c r="AX21" s="90" t="str">
        <f>VLOOKUP(AW21,Results!$A$7:$B$107,2,FALSE)</f>
        <v>Not A Player</v>
      </c>
      <c r="AY21" s="90">
        <f>INDEX(Results!$A$7:$AZ$107,MATCH(AW21,Results!$A$7:$A$107,0),MATCH($B$1,Results!$A$5:$AZ$5,0))-INDEX(Results!$A$7:$AZ$107,MATCH(AW21,Results!$A$7:$A$107,0),MATCH($B$1,Results!$A$5:$AZ$5,0)-1)</f>
        <v>0</v>
      </c>
      <c r="AZ21" s="10">
        <v>0</v>
      </c>
      <c r="BA21" s="90" t="str">
        <f>VLOOKUP(AZ21,Results!$A$7:$B$107,2,FALSE)</f>
        <v>Not A Player</v>
      </c>
      <c r="BB21" s="90">
        <f>INDEX(Results!$A$7:$AZ$107,MATCH(AZ21,Results!$A$7:$A$107,0),MATCH($B$1,Results!$A$5:$AZ$5,0))-INDEX(Results!$A$7:$AZ$107,MATCH(AZ21,Results!$A$7:$A$107,0),MATCH($B$1,Results!$A$5:$AZ$5,0)-1)</f>
        <v>0</v>
      </c>
      <c r="BC21" s="10">
        <v>0</v>
      </c>
      <c r="BD21" s="90" t="str">
        <f>VLOOKUP(BC21,Results!$A$7:$B$107,2,FALSE)</f>
        <v>Not A Player</v>
      </c>
      <c r="BE21" s="90">
        <f>INDEX(Results!$A$7:$AZ$107,MATCH(BC21,Results!$A$7:$A$107,0),MATCH($B$1,Results!$A$5:$AZ$5,0))-INDEX(Results!$A$7:$AZ$107,MATCH(BC21,Results!$A$7:$A$107,0),MATCH($B$1,Results!$A$5:$AZ$5,0)-1)</f>
        <v>0</v>
      </c>
      <c r="BF21" s="10">
        <v>0</v>
      </c>
      <c r="BG21" s="90" t="str">
        <f>VLOOKUP(BF21,Results!$A$7:$B$107,2,FALSE)</f>
        <v>Not A Player</v>
      </c>
      <c r="BH21" s="90">
        <f>INDEX(Results!$A$7:$AZ$107,MATCH(BF21,Results!$A$7:$A$107,0),MATCH($B$1,Results!$A$5:$AZ$5,0))-INDEX(Results!$A$7:$AZ$107,MATCH(BF21,Results!$A$7:$A$107,0),MATCH($B$1,Results!$A$5:$AZ$5,0)-1)</f>
        <v>0</v>
      </c>
    </row>
    <row r="22" spans="1:60" x14ac:dyDescent="0.25">
      <c r="A22" s="33">
        <v>77</v>
      </c>
      <c r="B22" s="4" t="str">
        <f>VLOOKUP(A22,Results!$A$7:$B$107,2,FALSE)</f>
        <v>Geoff Ogilvy</v>
      </c>
      <c r="C22" s="4">
        <f>INDEX(Results!$A$7:$AZ$107,MATCH(A22,Results!$A$7:$A$107,0),MATCH($B$1,Results!$A$5:$AZ$5,0))-INDEX(Results!$A$7:$AZ$107,MATCH(A22,Results!$A$7:$A$107,0),MATCH($B$1,Results!$A$5:$AZ$5,0)-1)</f>
        <v>0</v>
      </c>
      <c r="D22" s="33">
        <v>76</v>
      </c>
      <c r="E22" s="4" t="str">
        <f>VLOOKUP(D22,Results!$A$7:$B$107,2,FALSE)</f>
        <v>Camilo Villegas</v>
      </c>
      <c r="F22" s="4">
        <f>INDEX(Results!$A$7:$AZ$107,MATCH(D22,Results!$A$7:$A$107,0),MATCH($B$1,Results!$A$5:$AZ$5,0))-INDEX(Results!$A$7:$AZ$107,MATCH(D22,Results!$A$7:$A$107,0),MATCH($B$1,Results!$A$5:$AZ$5,0)-1)</f>
        <v>0</v>
      </c>
      <c r="G22" s="33">
        <v>78</v>
      </c>
      <c r="H22" s="90" t="str">
        <f>VLOOKUP(G22,Results!$A$7:$B$107,2,FALSE)</f>
        <v>Jerry Kelly</v>
      </c>
      <c r="I22" s="90">
        <f>INDEX(Results!$A$7:$AZ$107,MATCH(G22,Results!$A$7:$A$107,0),MATCH($B$1,Results!$A$5:$AZ$5,0))-INDEX(Results!$A$7:$AZ$107,MATCH(G22,Results!$A$7:$A$107,0),MATCH($B$1,Results!$A$5:$AZ$5,0)-1)</f>
        <v>45085</v>
      </c>
      <c r="J22" s="33">
        <v>77</v>
      </c>
      <c r="K22" s="90" t="str">
        <f>VLOOKUP(J22,Results!$A$7:$B$107,2,FALSE)</f>
        <v>Geoff Ogilvy</v>
      </c>
      <c r="L22" s="90">
        <f>INDEX(Results!$A$7:$AZ$107,MATCH(J22,Results!$A$7:$A$107,0),MATCH($B$1,Results!$A$5:$AZ$5,0))-INDEX(Results!$A$7:$AZ$107,MATCH(J22,Results!$A$7:$A$107,0),MATCH($B$1,Results!$A$5:$AZ$5,0)-1)</f>
        <v>0</v>
      </c>
      <c r="M22" s="33">
        <v>0</v>
      </c>
      <c r="N22" s="90" t="str">
        <f>VLOOKUP(M22,Results!$A$7:$B$107,2,FALSE)</f>
        <v>Not A Player</v>
      </c>
      <c r="O22" s="90">
        <f>INDEX(Results!$A$7:$AZ$107,MATCH(M22,Results!$A$7:$A$107,0),MATCH($B$1,Results!$A$5:$AZ$5,0))-INDEX(Results!$A$7:$AZ$107,MATCH(M22,Results!$A$7:$A$107,0),MATCH($B$1,Results!$A$5:$AZ$5,0)-1)</f>
        <v>0</v>
      </c>
      <c r="P22" s="33">
        <v>0</v>
      </c>
      <c r="Q22" s="90" t="str">
        <f>VLOOKUP(P22,Results!$A$7:$B$107,2,FALSE)</f>
        <v>Not A Player</v>
      </c>
      <c r="R22" s="90">
        <f>INDEX(Results!$A$7:$AZ$107,MATCH(P22,Results!$A$7:$A$107,0),MATCH($B$1,Results!$A$5:$AZ$5,0))-INDEX(Results!$A$7:$AZ$107,MATCH(P22,Results!$A$7:$A$107,0),MATCH($B$1,Results!$A$5:$AZ$5,0)-1)</f>
        <v>0</v>
      </c>
      <c r="S22" s="33">
        <v>0</v>
      </c>
      <c r="T22" s="90" t="str">
        <f>VLOOKUP(S22,Results!$A$7:$B$107,2,FALSE)</f>
        <v>Not A Player</v>
      </c>
      <c r="U22" s="90">
        <f>INDEX(Results!$A$7:$AZ$107,MATCH(S22,Results!$A$7:$A$107,0),MATCH($B$1,Results!$A$5:$AZ$5,0))-INDEX(Results!$A$7:$AZ$107,MATCH(S22,Results!$A$7:$A$107,0),MATCH($B$1,Results!$A$5:$AZ$5,0)-1)</f>
        <v>0</v>
      </c>
      <c r="V22" s="33">
        <v>0</v>
      </c>
      <c r="W22" s="90" t="str">
        <f>VLOOKUP(V22,Results!$A$7:$B$107,2,FALSE)</f>
        <v>Not A Player</v>
      </c>
      <c r="X22" s="90">
        <f>INDEX(Results!$A$7:$AZ$107,MATCH(V22,Results!$A$7:$A$107,0),MATCH($B$1,Results!$A$5:$AZ$5,0))-INDEX(Results!$A$7:$AZ$107,MATCH(V22,Results!$A$7:$A$107,0),MATCH($B$1,Results!$A$5:$AZ$5,0)-1)</f>
        <v>0</v>
      </c>
      <c r="Y22" s="33">
        <v>0</v>
      </c>
      <c r="Z22" s="90" t="str">
        <f>VLOOKUP(Y22,Results!$A$7:$B$107,2,FALSE)</f>
        <v>Not A Player</v>
      </c>
      <c r="AA22" s="90">
        <f>INDEX(Results!$A$7:$AZ$107,MATCH(Y22,Results!$A$7:$A$107,0),MATCH($B$1,Results!$A$5:$AZ$5,0))-INDEX(Results!$A$7:$AZ$107,MATCH(Y22,Results!$A$7:$A$107,0),MATCH($B$1,Results!$A$5:$AZ$5,0)-1)</f>
        <v>0</v>
      </c>
      <c r="AB22" s="33">
        <v>0</v>
      </c>
      <c r="AC22" s="90" t="str">
        <f>VLOOKUP(AB22,Results!$A$7:$B$107,2,FALSE)</f>
        <v>Not A Player</v>
      </c>
      <c r="AD22" s="90">
        <f>INDEX(Results!$A$7:$AZ$107,MATCH(AB22,Results!$A$7:$A$107,0),MATCH($B$1,Results!$A$5:$AZ$5,0))-INDEX(Results!$A$7:$AZ$107,MATCH(AB22,Results!$A$7:$A$107,0),MATCH($B$1,Results!$A$5:$AZ$5,0)-1)</f>
        <v>0</v>
      </c>
      <c r="AE22" s="33">
        <v>0</v>
      </c>
      <c r="AF22" s="90" t="str">
        <f>VLOOKUP(AE22,Results!$A$7:$B$107,2,FALSE)</f>
        <v>Not A Player</v>
      </c>
      <c r="AG22" s="90">
        <f>INDEX(Results!$A$7:$AZ$107,MATCH(AE22,Results!$A$7:$A$107,0),MATCH($B$1,Results!$A$5:$AZ$5,0))-INDEX(Results!$A$7:$AZ$107,MATCH(AE22,Results!$A$7:$A$107,0),MATCH($B$1,Results!$A$5:$AZ$5,0)-1)</f>
        <v>0</v>
      </c>
      <c r="AH22" s="33">
        <v>0</v>
      </c>
      <c r="AI22" s="90" t="str">
        <f>VLOOKUP(AH22,Results!$A$7:$B$107,2,FALSE)</f>
        <v>Not A Player</v>
      </c>
      <c r="AJ22" s="90">
        <f>INDEX(Results!$A$7:$AZ$107,MATCH(AH22,Results!$A$7:$A$107,0),MATCH($B$1,Results!$A$5:$AZ$5,0))-INDEX(Results!$A$7:$AZ$107,MATCH(AH22,Results!$A$7:$A$107,0),MATCH($B$1,Results!$A$5:$AZ$5,0)-1)</f>
        <v>0</v>
      </c>
      <c r="AK22" s="33">
        <v>0</v>
      </c>
      <c r="AL22" s="90" t="str">
        <f>VLOOKUP(AK22,Results!$A$7:$B$107,2,FALSE)</f>
        <v>Not A Player</v>
      </c>
      <c r="AM22" s="90">
        <f>INDEX(Results!$A$7:$AZ$107,MATCH(AK22,Results!$A$7:$A$107,0),MATCH($B$1,Results!$A$5:$AZ$5,0))-INDEX(Results!$A$7:$AZ$107,MATCH(AK22,Results!$A$7:$A$107,0),MATCH($B$1,Results!$A$5:$AZ$5,0)-1)</f>
        <v>0</v>
      </c>
      <c r="AN22" s="33">
        <v>0</v>
      </c>
      <c r="AO22" s="90" t="str">
        <f>VLOOKUP(AN22,Results!$A$7:$B$107,2,FALSE)</f>
        <v>Not A Player</v>
      </c>
      <c r="AP22" s="90">
        <f>INDEX(Results!$A$7:$AZ$107,MATCH(AN22,Results!$A$7:$A$107,0),MATCH($B$1,Results!$A$5:$AZ$5,0))-INDEX(Results!$A$7:$AZ$107,MATCH(AN22,Results!$A$7:$A$107,0),MATCH($B$1,Results!$A$5:$AZ$5,0)-1)</f>
        <v>0</v>
      </c>
      <c r="AQ22" s="33">
        <v>0</v>
      </c>
      <c r="AR22" s="90" t="str">
        <f>VLOOKUP(AQ22,Results!$A$7:$B$107,2,FALSE)</f>
        <v>Not A Player</v>
      </c>
      <c r="AS22" s="90">
        <f>INDEX(Results!$A$7:$AZ$107,MATCH(AQ22,Results!$A$7:$A$107,0),MATCH($B$1,Results!$A$5:$AZ$5,0))-INDEX(Results!$A$7:$AZ$107,MATCH(AQ22,Results!$A$7:$A$107,0),MATCH($B$1,Results!$A$5:$AZ$5,0)-1)</f>
        <v>0</v>
      </c>
      <c r="AT22" s="33">
        <v>0</v>
      </c>
      <c r="AU22" s="90" t="str">
        <f>VLOOKUP(AT22,Results!$A$7:$B$107,2,FALSE)</f>
        <v>Not A Player</v>
      </c>
      <c r="AV22" s="90">
        <f>INDEX(Results!$A$7:$AZ$107,MATCH(AT22,Results!$A$7:$A$107,0),MATCH($B$1,Results!$A$5:$AZ$5,0))-INDEX(Results!$A$7:$AZ$107,MATCH(AT22,Results!$A$7:$A$107,0),MATCH($B$1,Results!$A$5:$AZ$5,0)-1)</f>
        <v>0</v>
      </c>
      <c r="AW22" s="10">
        <v>0</v>
      </c>
      <c r="AX22" s="90" t="str">
        <f>VLOOKUP(AW22,Results!$A$7:$B$107,2,FALSE)</f>
        <v>Not A Player</v>
      </c>
      <c r="AY22" s="90">
        <f>INDEX(Results!$A$7:$AZ$107,MATCH(AW22,Results!$A$7:$A$107,0),MATCH($B$1,Results!$A$5:$AZ$5,0))-INDEX(Results!$A$7:$AZ$107,MATCH(AW22,Results!$A$7:$A$107,0),MATCH($B$1,Results!$A$5:$AZ$5,0)-1)</f>
        <v>0</v>
      </c>
      <c r="AZ22" s="10">
        <v>0</v>
      </c>
      <c r="BA22" s="90" t="str">
        <f>VLOOKUP(AZ22,Results!$A$7:$B$107,2,FALSE)</f>
        <v>Not A Player</v>
      </c>
      <c r="BB22" s="90">
        <f>INDEX(Results!$A$7:$AZ$107,MATCH(AZ22,Results!$A$7:$A$107,0),MATCH($B$1,Results!$A$5:$AZ$5,0))-INDEX(Results!$A$7:$AZ$107,MATCH(AZ22,Results!$A$7:$A$107,0),MATCH($B$1,Results!$A$5:$AZ$5,0)-1)</f>
        <v>0</v>
      </c>
      <c r="BC22" s="10">
        <v>0</v>
      </c>
      <c r="BD22" s="90" t="str">
        <f>VLOOKUP(BC22,Results!$A$7:$B$107,2,FALSE)</f>
        <v>Not A Player</v>
      </c>
      <c r="BE22" s="90">
        <f>INDEX(Results!$A$7:$AZ$107,MATCH(BC22,Results!$A$7:$A$107,0),MATCH($B$1,Results!$A$5:$AZ$5,0))-INDEX(Results!$A$7:$AZ$107,MATCH(BC22,Results!$A$7:$A$107,0),MATCH($B$1,Results!$A$5:$AZ$5,0)-1)</f>
        <v>0</v>
      </c>
      <c r="BF22" s="10">
        <v>0</v>
      </c>
      <c r="BG22" s="90" t="str">
        <f>VLOOKUP(BF22,Results!$A$7:$B$107,2,FALSE)</f>
        <v>Not A Player</v>
      </c>
      <c r="BH22" s="90">
        <f>INDEX(Results!$A$7:$AZ$107,MATCH(BF22,Results!$A$7:$A$107,0),MATCH($B$1,Results!$A$5:$AZ$5,0))-INDEX(Results!$A$7:$AZ$107,MATCH(BF22,Results!$A$7:$A$107,0),MATCH($B$1,Results!$A$5:$AZ$5,0)-1)</f>
        <v>0</v>
      </c>
    </row>
    <row r="23" spans="1:60" x14ac:dyDescent="0.25">
      <c r="A23" s="33">
        <v>85</v>
      </c>
      <c r="B23" s="4" t="str">
        <f>VLOOKUP(A23,Results!$A$7:$B$107,2,FALSE)</f>
        <v>Brooks Koepka</v>
      </c>
      <c r="C23" s="4">
        <f>INDEX(Results!$A$7:$AZ$107,MATCH(A23,Results!$A$7:$A$107,0),MATCH($B$1,Results!$A$5:$AZ$5,0))-INDEX(Results!$A$7:$AZ$107,MATCH(A23,Results!$A$7:$A$107,0),MATCH($B$1,Results!$A$5:$AZ$5,0)-1)</f>
        <v>102950</v>
      </c>
      <c r="D23" s="33">
        <v>81</v>
      </c>
      <c r="E23" s="4" t="str">
        <f>VLOOKUP(D23,Results!$A$7:$B$107,2,FALSE)</f>
        <v>Lee Westwood</v>
      </c>
      <c r="F23" s="4">
        <f>INDEX(Results!$A$7:$AZ$107,MATCH(D23,Results!$A$7:$A$107,0),MATCH($B$1,Results!$A$5:$AZ$5,0))-INDEX(Results!$A$7:$AZ$107,MATCH(D23,Results!$A$7:$A$107,0),MATCH($B$1,Results!$A$5:$AZ$5,0)-1)</f>
        <v>0</v>
      </c>
      <c r="G23" s="33">
        <v>83</v>
      </c>
      <c r="H23" s="90" t="str">
        <f>VLOOKUP(G23,Results!$A$7:$B$107,2,FALSE)</f>
        <v>Luke Donald</v>
      </c>
      <c r="I23" s="90">
        <f>INDEX(Results!$A$7:$AZ$107,MATCH(G23,Results!$A$7:$A$107,0),MATCH($B$1,Results!$A$5:$AZ$5,0))-INDEX(Results!$A$7:$AZ$107,MATCH(G23,Results!$A$7:$A$107,0),MATCH($B$1,Results!$A$5:$AZ$5,0)-1)</f>
        <v>0</v>
      </c>
      <c r="J23" s="33">
        <v>83</v>
      </c>
      <c r="K23" s="90" t="str">
        <f>VLOOKUP(J23,Results!$A$7:$B$107,2,FALSE)</f>
        <v>Luke Donald</v>
      </c>
      <c r="L23" s="90">
        <f>INDEX(Results!$A$7:$AZ$107,MATCH(J23,Results!$A$7:$A$107,0),MATCH($B$1,Results!$A$5:$AZ$5,0))-INDEX(Results!$A$7:$AZ$107,MATCH(J23,Results!$A$7:$A$107,0),MATCH($B$1,Results!$A$5:$AZ$5,0)-1)</f>
        <v>0</v>
      </c>
      <c r="M23" s="33">
        <v>0</v>
      </c>
      <c r="N23" s="90" t="str">
        <f>VLOOKUP(M23,Results!$A$7:$B$107,2,FALSE)</f>
        <v>Not A Player</v>
      </c>
      <c r="O23" s="90">
        <f>INDEX(Results!$A$7:$AZ$107,MATCH(M23,Results!$A$7:$A$107,0),MATCH($B$1,Results!$A$5:$AZ$5,0))-INDEX(Results!$A$7:$AZ$107,MATCH(M23,Results!$A$7:$A$107,0),MATCH($B$1,Results!$A$5:$AZ$5,0)-1)</f>
        <v>0</v>
      </c>
      <c r="P23" s="33">
        <v>0</v>
      </c>
      <c r="Q23" s="90" t="str">
        <f>VLOOKUP(P23,Results!$A$7:$B$107,2,FALSE)</f>
        <v>Not A Player</v>
      </c>
      <c r="R23" s="90">
        <f>INDEX(Results!$A$7:$AZ$107,MATCH(P23,Results!$A$7:$A$107,0),MATCH($B$1,Results!$A$5:$AZ$5,0))-INDEX(Results!$A$7:$AZ$107,MATCH(P23,Results!$A$7:$A$107,0),MATCH($B$1,Results!$A$5:$AZ$5,0)-1)</f>
        <v>0</v>
      </c>
      <c r="S23" s="33">
        <v>0</v>
      </c>
      <c r="T23" s="90" t="str">
        <f>VLOOKUP(S23,Results!$A$7:$B$107,2,FALSE)</f>
        <v>Not A Player</v>
      </c>
      <c r="U23" s="90">
        <f>INDEX(Results!$A$7:$AZ$107,MATCH(S23,Results!$A$7:$A$107,0),MATCH($B$1,Results!$A$5:$AZ$5,0))-INDEX(Results!$A$7:$AZ$107,MATCH(S23,Results!$A$7:$A$107,0),MATCH($B$1,Results!$A$5:$AZ$5,0)-1)</f>
        <v>0</v>
      </c>
      <c r="V23" s="33">
        <v>0</v>
      </c>
      <c r="W23" s="90" t="str">
        <f>VLOOKUP(V23,Results!$A$7:$B$107,2,FALSE)</f>
        <v>Not A Player</v>
      </c>
      <c r="X23" s="90">
        <f>INDEX(Results!$A$7:$AZ$107,MATCH(V23,Results!$A$7:$A$107,0),MATCH($B$1,Results!$A$5:$AZ$5,0))-INDEX(Results!$A$7:$AZ$107,MATCH(V23,Results!$A$7:$A$107,0),MATCH($B$1,Results!$A$5:$AZ$5,0)-1)</f>
        <v>0</v>
      </c>
      <c r="Y23" s="33">
        <v>0</v>
      </c>
      <c r="Z23" s="90" t="str">
        <f>VLOOKUP(Y23,Results!$A$7:$B$107,2,FALSE)</f>
        <v>Not A Player</v>
      </c>
      <c r="AA23" s="90">
        <f>INDEX(Results!$A$7:$AZ$107,MATCH(Y23,Results!$A$7:$A$107,0),MATCH($B$1,Results!$A$5:$AZ$5,0))-INDEX(Results!$A$7:$AZ$107,MATCH(Y23,Results!$A$7:$A$107,0),MATCH($B$1,Results!$A$5:$AZ$5,0)-1)</f>
        <v>0</v>
      </c>
      <c r="AB23" s="33">
        <v>0</v>
      </c>
      <c r="AC23" s="90" t="str">
        <f>VLOOKUP(AB23,Results!$A$7:$B$107,2,FALSE)</f>
        <v>Not A Player</v>
      </c>
      <c r="AD23" s="90">
        <f>INDEX(Results!$A$7:$AZ$107,MATCH(AB23,Results!$A$7:$A$107,0),MATCH($B$1,Results!$A$5:$AZ$5,0))-INDEX(Results!$A$7:$AZ$107,MATCH(AB23,Results!$A$7:$A$107,0),MATCH($B$1,Results!$A$5:$AZ$5,0)-1)</f>
        <v>0</v>
      </c>
      <c r="AE23" s="33">
        <v>0</v>
      </c>
      <c r="AF23" s="90" t="str">
        <f>VLOOKUP(AE23,Results!$A$7:$B$107,2,FALSE)</f>
        <v>Not A Player</v>
      </c>
      <c r="AG23" s="90">
        <f>INDEX(Results!$A$7:$AZ$107,MATCH(AE23,Results!$A$7:$A$107,0),MATCH($B$1,Results!$A$5:$AZ$5,0))-INDEX(Results!$A$7:$AZ$107,MATCH(AE23,Results!$A$7:$A$107,0),MATCH($B$1,Results!$A$5:$AZ$5,0)-1)</f>
        <v>0</v>
      </c>
      <c r="AH23" s="33">
        <v>0</v>
      </c>
      <c r="AI23" s="90" t="str">
        <f>VLOOKUP(AH23,Results!$A$7:$B$107,2,FALSE)</f>
        <v>Not A Player</v>
      </c>
      <c r="AJ23" s="90">
        <f>INDEX(Results!$A$7:$AZ$107,MATCH(AH23,Results!$A$7:$A$107,0),MATCH($B$1,Results!$A$5:$AZ$5,0))-INDEX(Results!$A$7:$AZ$107,MATCH(AH23,Results!$A$7:$A$107,0),MATCH($B$1,Results!$A$5:$AZ$5,0)-1)</f>
        <v>0</v>
      </c>
      <c r="AK23" s="33">
        <v>0</v>
      </c>
      <c r="AL23" s="90" t="str">
        <f>VLOOKUP(AK23,Results!$A$7:$B$107,2,FALSE)</f>
        <v>Not A Player</v>
      </c>
      <c r="AM23" s="90">
        <f>INDEX(Results!$A$7:$AZ$107,MATCH(AK23,Results!$A$7:$A$107,0),MATCH($B$1,Results!$A$5:$AZ$5,0))-INDEX(Results!$A$7:$AZ$107,MATCH(AK23,Results!$A$7:$A$107,0),MATCH($B$1,Results!$A$5:$AZ$5,0)-1)</f>
        <v>0</v>
      </c>
      <c r="AN23" s="33">
        <v>0</v>
      </c>
      <c r="AO23" s="90" t="str">
        <f>VLOOKUP(AN23,Results!$A$7:$B$107,2,FALSE)</f>
        <v>Not A Player</v>
      </c>
      <c r="AP23" s="90">
        <f>INDEX(Results!$A$7:$AZ$107,MATCH(AN23,Results!$A$7:$A$107,0),MATCH($B$1,Results!$A$5:$AZ$5,0))-INDEX(Results!$A$7:$AZ$107,MATCH(AN23,Results!$A$7:$A$107,0),MATCH($B$1,Results!$A$5:$AZ$5,0)-1)</f>
        <v>0</v>
      </c>
      <c r="AQ23" s="33">
        <v>0</v>
      </c>
      <c r="AR23" s="90" t="str">
        <f>VLOOKUP(AQ23,Results!$A$7:$B$107,2,FALSE)</f>
        <v>Not A Player</v>
      </c>
      <c r="AS23" s="90">
        <f>INDEX(Results!$A$7:$AZ$107,MATCH(AQ23,Results!$A$7:$A$107,0),MATCH($B$1,Results!$A$5:$AZ$5,0))-INDEX(Results!$A$7:$AZ$107,MATCH(AQ23,Results!$A$7:$A$107,0),MATCH($B$1,Results!$A$5:$AZ$5,0)-1)</f>
        <v>0</v>
      </c>
      <c r="AT23" s="33">
        <v>0</v>
      </c>
      <c r="AU23" s="90" t="str">
        <f>VLOOKUP(AT23,Results!$A$7:$B$107,2,FALSE)</f>
        <v>Not A Player</v>
      </c>
      <c r="AV23" s="90">
        <f>INDEX(Results!$A$7:$AZ$107,MATCH(AT23,Results!$A$7:$A$107,0),MATCH($B$1,Results!$A$5:$AZ$5,0))-INDEX(Results!$A$7:$AZ$107,MATCH(AT23,Results!$A$7:$A$107,0),MATCH($B$1,Results!$A$5:$AZ$5,0)-1)</f>
        <v>0</v>
      </c>
      <c r="AW23" s="10">
        <v>0</v>
      </c>
      <c r="AX23" s="90" t="str">
        <f>VLOOKUP(AW23,Results!$A$7:$B$107,2,FALSE)</f>
        <v>Not A Player</v>
      </c>
      <c r="AY23" s="90">
        <f>INDEX(Results!$A$7:$AZ$107,MATCH(AW23,Results!$A$7:$A$107,0),MATCH($B$1,Results!$A$5:$AZ$5,0))-INDEX(Results!$A$7:$AZ$107,MATCH(AW23,Results!$A$7:$A$107,0),MATCH($B$1,Results!$A$5:$AZ$5,0)-1)</f>
        <v>0</v>
      </c>
      <c r="AZ23" s="10">
        <v>0</v>
      </c>
      <c r="BA23" s="90" t="str">
        <f>VLOOKUP(AZ23,Results!$A$7:$B$107,2,FALSE)</f>
        <v>Not A Player</v>
      </c>
      <c r="BB23" s="90">
        <f>INDEX(Results!$A$7:$AZ$107,MATCH(AZ23,Results!$A$7:$A$107,0),MATCH($B$1,Results!$A$5:$AZ$5,0))-INDEX(Results!$A$7:$AZ$107,MATCH(AZ23,Results!$A$7:$A$107,0),MATCH($B$1,Results!$A$5:$AZ$5,0)-1)</f>
        <v>0</v>
      </c>
      <c r="BC23" s="10">
        <v>0</v>
      </c>
      <c r="BD23" s="90" t="str">
        <f>VLOOKUP(BC23,Results!$A$7:$B$107,2,FALSE)</f>
        <v>Not A Player</v>
      </c>
      <c r="BE23" s="90">
        <f>INDEX(Results!$A$7:$AZ$107,MATCH(BC23,Results!$A$7:$A$107,0),MATCH($B$1,Results!$A$5:$AZ$5,0))-INDEX(Results!$A$7:$AZ$107,MATCH(BC23,Results!$A$7:$A$107,0),MATCH($B$1,Results!$A$5:$AZ$5,0)-1)</f>
        <v>0</v>
      </c>
      <c r="BF23" s="10">
        <v>0</v>
      </c>
      <c r="BG23" s="90" t="str">
        <f>VLOOKUP(BF23,Results!$A$7:$B$107,2,FALSE)</f>
        <v>Not A Player</v>
      </c>
      <c r="BH23" s="90">
        <f>INDEX(Results!$A$7:$AZ$107,MATCH(BF23,Results!$A$7:$A$107,0),MATCH($B$1,Results!$A$5:$AZ$5,0))-INDEX(Results!$A$7:$AZ$107,MATCH(BF23,Results!$A$7:$A$107,0),MATCH($B$1,Results!$A$5:$AZ$5,0)-1)</f>
        <v>0</v>
      </c>
    </row>
    <row r="24" spans="1:60" x14ac:dyDescent="0.25">
      <c r="A24" s="33">
        <v>89</v>
      </c>
      <c r="B24" s="4" t="str">
        <f>VLOOKUP(A24,Results!$A$7:$B$107,2,FALSE)</f>
        <v>David Hearn</v>
      </c>
      <c r="C24" s="4">
        <f>INDEX(Results!$A$7:$AZ$107,MATCH(A24,Results!$A$7:$A$107,0),MATCH($B$1,Results!$A$5:$AZ$5,0))-INDEX(Results!$A$7:$AZ$107,MATCH(A24,Results!$A$7:$A$107,0),MATCH($B$1,Results!$A$5:$AZ$5,0)-1)</f>
        <v>0</v>
      </c>
      <c r="D24" s="33">
        <v>90</v>
      </c>
      <c r="E24" s="4" t="str">
        <f>VLOOKUP(D24,Results!$A$7:$B$107,2,FALSE)</f>
        <v>Ben Crane</v>
      </c>
      <c r="F24" s="4">
        <f>INDEX(Results!$A$7:$AZ$107,MATCH(D24,Results!$A$7:$A$107,0),MATCH($B$1,Results!$A$5:$AZ$5,0))-INDEX(Results!$A$7:$AZ$107,MATCH(D24,Results!$A$7:$A$107,0),MATCH($B$1,Results!$A$5:$AZ$5,0)-1)</f>
        <v>0</v>
      </c>
      <c r="G24" s="33">
        <v>89</v>
      </c>
      <c r="H24" s="90" t="str">
        <f>VLOOKUP(G24,Results!$A$7:$B$107,2,FALSE)</f>
        <v>David Hearn</v>
      </c>
      <c r="I24" s="90">
        <f>INDEX(Results!$A$7:$AZ$107,MATCH(G24,Results!$A$7:$A$107,0),MATCH($B$1,Results!$A$5:$AZ$5,0))-INDEX(Results!$A$7:$AZ$107,MATCH(G24,Results!$A$7:$A$107,0),MATCH($B$1,Results!$A$5:$AZ$5,0)-1)</f>
        <v>0</v>
      </c>
      <c r="J24" s="33">
        <v>90</v>
      </c>
      <c r="K24" s="90" t="str">
        <f>VLOOKUP(J24,Results!$A$7:$B$107,2,FALSE)</f>
        <v>Ben Crane</v>
      </c>
      <c r="L24" s="90">
        <f>INDEX(Results!$A$7:$AZ$107,MATCH(J24,Results!$A$7:$A$107,0),MATCH($B$1,Results!$A$5:$AZ$5,0))-INDEX(Results!$A$7:$AZ$107,MATCH(J24,Results!$A$7:$A$107,0),MATCH($B$1,Results!$A$5:$AZ$5,0)-1)</f>
        <v>0</v>
      </c>
      <c r="M24" s="33">
        <v>0</v>
      </c>
      <c r="N24" s="90" t="str">
        <f>VLOOKUP(M24,Results!$A$7:$B$107,2,FALSE)</f>
        <v>Not A Player</v>
      </c>
      <c r="O24" s="90">
        <f>INDEX(Results!$A$7:$AZ$107,MATCH(M24,Results!$A$7:$A$107,0),MATCH($B$1,Results!$A$5:$AZ$5,0))-INDEX(Results!$A$7:$AZ$107,MATCH(M24,Results!$A$7:$A$107,0),MATCH($B$1,Results!$A$5:$AZ$5,0)-1)</f>
        <v>0</v>
      </c>
      <c r="P24" s="33">
        <v>0</v>
      </c>
      <c r="Q24" s="90" t="str">
        <f>VLOOKUP(P24,Results!$A$7:$B$107,2,FALSE)</f>
        <v>Not A Player</v>
      </c>
      <c r="R24" s="90">
        <f>INDEX(Results!$A$7:$AZ$107,MATCH(P24,Results!$A$7:$A$107,0),MATCH($B$1,Results!$A$5:$AZ$5,0))-INDEX(Results!$A$7:$AZ$107,MATCH(P24,Results!$A$7:$A$107,0),MATCH($B$1,Results!$A$5:$AZ$5,0)-1)</f>
        <v>0</v>
      </c>
      <c r="S24" s="33">
        <v>0</v>
      </c>
      <c r="T24" s="90" t="str">
        <f>VLOOKUP(S24,Results!$A$7:$B$107,2,FALSE)</f>
        <v>Not A Player</v>
      </c>
      <c r="U24" s="90">
        <f>INDEX(Results!$A$7:$AZ$107,MATCH(S24,Results!$A$7:$A$107,0),MATCH($B$1,Results!$A$5:$AZ$5,0))-INDEX(Results!$A$7:$AZ$107,MATCH(S24,Results!$A$7:$A$107,0),MATCH($B$1,Results!$A$5:$AZ$5,0)-1)</f>
        <v>0</v>
      </c>
      <c r="V24" s="33">
        <v>0</v>
      </c>
      <c r="W24" s="90" t="str">
        <f>VLOOKUP(V24,Results!$A$7:$B$107,2,FALSE)</f>
        <v>Not A Player</v>
      </c>
      <c r="X24" s="90">
        <f>INDEX(Results!$A$7:$AZ$107,MATCH(V24,Results!$A$7:$A$107,0),MATCH($B$1,Results!$A$5:$AZ$5,0))-INDEX(Results!$A$7:$AZ$107,MATCH(V24,Results!$A$7:$A$107,0),MATCH($B$1,Results!$A$5:$AZ$5,0)-1)</f>
        <v>0</v>
      </c>
      <c r="Y24" s="33">
        <v>0</v>
      </c>
      <c r="Z24" s="90" t="str">
        <f>VLOOKUP(Y24,Results!$A$7:$B$107,2,FALSE)</f>
        <v>Not A Player</v>
      </c>
      <c r="AA24" s="90">
        <f>INDEX(Results!$A$7:$AZ$107,MATCH(Y24,Results!$A$7:$A$107,0),MATCH($B$1,Results!$A$5:$AZ$5,0))-INDEX(Results!$A$7:$AZ$107,MATCH(Y24,Results!$A$7:$A$107,0),MATCH($B$1,Results!$A$5:$AZ$5,0)-1)</f>
        <v>0</v>
      </c>
      <c r="AB24" s="33">
        <v>0</v>
      </c>
      <c r="AC24" s="90" t="str">
        <f>VLOOKUP(AB24,Results!$A$7:$B$107,2,FALSE)</f>
        <v>Not A Player</v>
      </c>
      <c r="AD24" s="90">
        <f>INDEX(Results!$A$7:$AZ$107,MATCH(AB24,Results!$A$7:$A$107,0),MATCH($B$1,Results!$A$5:$AZ$5,0))-INDEX(Results!$A$7:$AZ$107,MATCH(AB24,Results!$A$7:$A$107,0),MATCH($B$1,Results!$A$5:$AZ$5,0)-1)</f>
        <v>0</v>
      </c>
      <c r="AE24" s="33">
        <v>0</v>
      </c>
      <c r="AF24" s="90" t="str">
        <f>VLOOKUP(AE24,Results!$A$7:$B$107,2,FALSE)</f>
        <v>Not A Player</v>
      </c>
      <c r="AG24" s="90">
        <f>INDEX(Results!$A$7:$AZ$107,MATCH(AE24,Results!$A$7:$A$107,0),MATCH($B$1,Results!$A$5:$AZ$5,0))-INDEX(Results!$A$7:$AZ$107,MATCH(AE24,Results!$A$7:$A$107,0),MATCH($B$1,Results!$A$5:$AZ$5,0)-1)</f>
        <v>0</v>
      </c>
      <c r="AH24" s="33">
        <v>0</v>
      </c>
      <c r="AI24" s="90" t="str">
        <f>VLOOKUP(AH24,Results!$A$7:$B$107,2,FALSE)</f>
        <v>Not A Player</v>
      </c>
      <c r="AJ24" s="90">
        <f>INDEX(Results!$A$7:$AZ$107,MATCH(AH24,Results!$A$7:$A$107,0),MATCH($B$1,Results!$A$5:$AZ$5,0))-INDEX(Results!$A$7:$AZ$107,MATCH(AH24,Results!$A$7:$A$107,0),MATCH($B$1,Results!$A$5:$AZ$5,0)-1)</f>
        <v>0</v>
      </c>
      <c r="AK24" s="33">
        <v>0</v>
      </c>
      <c r="AL24" s="90" t="str">
        <f>VLOOKUP(AK24,Results!$A$7:$B$107,2,FALSE)</f>
        <v>Not A Player</v>
      </c>
      <c r="AM24" s="90">
        <f>INDEX(Results!$A$7:$AZ$107,MATCH(AK24,Results!$A$7:$A$107,0),MATCH($B$1,Results!$A$5:$AZ$5,0))-INDEX(Results!$A$7:$AZ$107,MATCH(AK24,Results!$A$7:$A$107,0),MATCH($B$1,Results!$A$5:$AZ$5,0)-1)</f>
        <v>0</v>
      </c>
      <c r="AN24" s="33">
        <v>0</v>
      </c>
      <c r="AO24" s="90" t="str">
        <f>VLOOKUP(AN24,Results!$A$7:$B$107,2,FALSE)</f>
        <v>Not A Player</v>
      </c>
      <c r="AP24" s="90">
        <f>INDEX(Results!$A$7:$AZ$107,MATCH(AN24,Results!$A$7:$A$107,0),MATCH($B$1,Results!$A$5:$AZ$5,0))-INDEX(Results!$A$7:$AZ$107,MATCH(AN24,Results!$A$7:$A$107,0),MATCH($B$1,Results!$A$5:$AZ$5,0)-1)</f>
        <v>0</v>
      </c>
      <c r="AQ24" s="33">
        <v>0</v>
      </c>
      <c r="AR24" s="90" t="str">
        <f>VLOOKUP(AQ24,Results!$A$7:$B$107,2,FALSE)</f>
        <v>Not A Player</v>
      </c>
      <c r="AS24" s="90">
        <f>INDEX(Results!$A$7:$AZ$107,MATCH(AQ24,Results!$A$7:$A$107,0),MATCH($B$1,Results!$A$5:$AZ$5,0))-INDEX(Results!$A$7:$AZ$107,MATCH(AQ24,Results!$A$7:$A$107,0),MATCH($B$1,Results!$A$5:$AZ$5,0)-1)</f>
        <v>0</v>
      </c>
      <c r="AT24" s="33">
        <v>0</v>
      </c>
      <c r="AU24" s="90" t="str">
        <f>VLOOKUP(AT24,Results!$A$7:$B$107,2,FALSE)</f>
        <v>Not A Player</v>
      </c>
      <c r="AV24" s="90">
        <f>INDEX(Results!$A$7:$AZ$107,MATCH(AT24,Results!$A$7:$A$107,0),MATCH($B$1,Results!$A$5:$AZ$5,0))-INDEX(Results!$A$7:$AZ$107,MATCH(AT24,Results!$A$7:$A$107,0),MATCH($B$1,Results!$A$5:$AZ$5,0)-1)</f>
        <v>0</v>
      </c>
      <c r="AW24" s="10">
        <v>0</v>
      </c>
      <c r="AX24" s="90" t="str">
        <f>VLOOKUP(AW24,Results!$A$7:$B$107,2,FALSE)</f>
        <v>Not A Player</v>
      </c>
      <c r="AY24" s="90">
        <f>INDEX(Results!$A$7:$AZ$107,MATCH(AW24,Results!$A$7:$A$107,0),MATCH($B$1,Results!$A$5:$AZ$5,0))-INDEX(Results!$A$7:$AZ$107,MATCH(AW24,Results!$A$7:$A$107,0),MATCH($B$1,Results!$A$5:$AZ$5,0)-1)</f>
        <v>0</v>
      </c>
      <c r="AZ24" s="10">
        <v>0</v>
      </c>
      <c r="BA24" s="90" t="str">
        <f>VLOOKUP(AZ24,Results!$A$7:$B$107,2,FALSE)</f>
        <v>Not A Player</v>
      </c>
      <c r="BB24" s="90">
        <f>INDEX(Results!$A$7:$AZ$107,MATCH(AZ24,Results!$A$7:$A$107,0),MATCH($B$1,Results!$A$5:$AZ$5,0))-INDEX(Results!$A$7:$AZ$107,MATCH(AZ24,Results!$A$7:$A$107,0),MATCH($B$1,Results!$A$5:$AZ$5,0)-1)</f>
        <v>0</v>
      </c>
      <c r="BC24" s="10">
        <v>0</v>
      </c>
      <c r="BD24" s="90" t="str">
        <f>VLOOKUP(BC24,Results!$A$7:$B$107,2,FALSE)</f>
        <v>Not A Player</v>
      </c>
      <c r="BE24" s="90">
        <f>INDEX(Results!$A$7:$AZ$107,MATCH(BC24,Results!$A$7:$A$107,0),MATCH($B$1,Results!$A$5:$AZ$5,0))-INDEX(Results!$A$7:$AZ$107,MATCH(BC24,Results!$A$7:$A$107,0),MATCH($B$1,Results!$A$5:$AZ$5,0)-1)</f>
        <v>0</v>
      </c>
      <c r="BF24" s="10">
        <v>0</v>
      </c>
      <c r="BG24" s="90" t="str">
        <f>VLOOKUP(BF24,Results!$A$7:$B$107,2,FALSE)</f>
        <v>Not A Player</v>
      </c>
      <c r="BH24" s="90">
        <f>INDEX(Results!$A$7:$AZ$107,MATCH(BF24,Results!$A$7:$A$107,0),MATCH($B$1,Results!$A$5:$AZ$5,0))-INDEX(Results!$A$7:$AZ$107,MATCH(BF24,Results!$A$7:$A$107,0),MATCH($B$1,Results!$A$5:$AZ$5,0)-1)</f>
        <v>0</v>
      </c>
    </row>
    <row r="25" spans="1:60" s="66" customFormat="1" x14ac:dyDescent="0.25">
      <c r="A25" s="33">
        <v>93</v>
      </c>
      <c r="B25" s="66" t="str">
        <f>VLOOKUP(A25,Results!$A$7:$B$107,2,FALSE)</f>
        <v>Danny Lee</v>
      </c>
      <c r="C25" s="90">
        <f>INDEX(Results!$A$7:$AZ$107,MATCH(A25,Results!$A$7:$A$107,0),MATCH($B$1,Results!$A$5:$AZ$5,0))-INDEX(Results!$A$7:$AZ$107,MATCH(A25,Results!$A$7:$A$107,0),MATCH($B$1,Results!$A$5:$AZ$5,0)-1)</f>
        <v>36636</v>
      </c>
      <c r="D25" s="33">
        <v>93</v>
      </c>
      <c r="E25" s="66" t="str">
        <f>VLOOKUP(D25,Results!$A$7:$B$107,2,FALSE)</f>
        <v>Danny Lee</v>
      </c>
      <c r="F25" s="90">
        <f>INDEX(Results!$A$7:$AZ$107,MATCH(D25,Results!$A$7:$A$107,0),MATCH($B$1,Results!$A$5:$AZ$5,0))-INDEX(Results!$A$7:$AZ$107,MATCH(D25,Results!$A$7:$A$107,0),MATCH($B$1,Results!$A$5:$AZ$5,0)-1)</f>
        <v>36636</v>
      </c>
      <c r="G25" s="33">
        <v>91</v>
      </c>
      <c r="H25" s="90" t="str">
        <f>VLOOKUP(G25,Results!$A$7:$B$107,2,FALSE)</f>
        <v>Ryo Ishikawa</v>
      </c>
      <c r="I25" s="90">
        <f>INDEX(Results!$A$7:$AZ$107,MATCH(G25,Results!$A$7:$A$107,0),MATCH($B$1,Results!$A$5:$AZ$5,0))-INDEX(Results!$A$7:$AZ$107,MATCH(G25,Results!$A$7:$A$107,0),MATCH($B$1,Results!$A$5:$AZ$5,0)-1)</f>
        <v>0</v>
      </c>
      <c r="J25" s="33">
        <v>92</v>
      </c>
      <c r="K25" s="90" t="str">
        <f>VLOOKUP(J25,Results!$A$7:$B$107,2,FALSE)</f>
        <v>Louis Oosthuizen</v>
      </c>
      <c r="L25" s="90">
        <f>INDEX(Results!$A$7:$AZ$107,MATCH(J25,Results!$A$7:$A$107,0),MATCH($B$1,Results!$A$5:$AZ$5,0))-INDEX(Results!$A$7:$AZ$107,MATCH(J25,Results!$A$7:$A$107,0),MATCH($B$1,Results!$A$5:$AZ$5,0)-1)</f>
        <v>0</v>
      </c>
      <c r="M25" s="33">
        <v>0</v>
      </c>
      <c r="N25" s="90" t="str">
        <f>VLOOKUP(M25,Results!$A$7:$B$107,2,FALSE)</f>
        <v>Not A Player</v>
      </c>
      <c r="O25" s="90">
        <f>INDEX(Results!$A$7:$AZ$107,MATCH(M25,Results!$A$7:$A$107,0),MATCH($B$1,Results!$A$5:$AZ$5,0))-INDEX(Results!$A$7:$AZ$107,MATCH(M25,Results!$A$7:$A$107,0),MATCH($B$1,Results!$A$5:$AZ$5,0)-1)</f>
        <v>0</v>
      </c>
      <c r="P25" s="33">
        <v>0</v>
      </c>
      <c r="Q25" s="90" t="str">
        <f>VLOOKUP(P25,Results!$A$7:$B$107,2,FALSE)</f>
        <v>Not A Player</v>
      </c>
      <c r="R25" s="90">
        <f>INDEX(Results!$A$7:$AZ$107,MATCH(P25,Results!$A$7:$A$107,0),MATCH($B$1,Results!$A$5:$AZ$5,0))-INDEX(Results!$A$7:$AZ$107,MATCH(P25,Results!$A$7:$A$107,0),MATCH($B$1,Results!$A$5:$AZ$5,0)-1)</f>
        <v>0</v>
      </c>
      <c r="S25" s="33">
        <v>0</v>
      </c>
      <c r="T25" s="90" t="str">
        <f>VLOOKUP(S25,Results!$A$7:$B$107,2,FALSE)</f>
        <v>Not A Player</v>
      </c>
      <c r="U25" s="90">
        <f>INDEX(Results!$A$7:$AZ$107,MATCH(S25,Results!$A$7:$A$107,0),MATCH($B$1,Results!$A$5:$AZ$5,0))-INDEX(Results!$A$7:$AZ$107,MATCH(S25,Results!$A$7:$A$107,0),MATCH($B$1,Results!$A$5:$AZ$5,0)-1)</f>
        <v>0</v>
      </c>
      <c r="V25" s="33">
        <v>0</v>
      </c>
      <c r="W25" s="90" t="str">
        <f>VLOOKUP(V25,Results!$A$7:$B$107,2,FALSE)</f>
        <v>Not A Player</v>
      </c>
      <c r="X25" s="90">
        <f>INDEX(Results!$A$7:$AZ$107,MATCH(V25,Results!$A$7:$A$107,0),MATCH($B$1,Results!$A$5:$AZ$5,0))-INDEX(Results!$A$7:$AZ$107,MATCH(V25,Results!$A$7:$A$107,0),MATCH($B$1,Results!$A$5:$AZ$5,0)-1)</f>
        <v>0</v>
      </c>
      <c r="Y25" s="33">
        <v>0</v>
      </c>
      <c r="Z25" s="90" t="str">
        <f>VLOOKUP(Y25,Results!$A$7:$B$107,2,FALSE)</f>
        <v>Not A Player</v>
      </c>
      <c r="AA25" s="90">
        <f>INDEX(Results!$A$7:$AZ$107,MATCH(Y25,Results!$A$7:$A$107,0),MATCH($B$1,Results!$A$5:$AZ$5,0))-INDEX(Results!$A$7:$AZ$107,MATCH(Y25,Results!$A$7:$A$107,0),MATCH($B$1,Results!$A$5:$AZ$5,0)-1)</f>
        <v>0</v>
      </c>
      <c r="AB25" s="33">
        <v>0</v>
      </c>
      <c r="AC25" s="90" t="str">
        <f>VLOOKUP(AB25,Results!$A$7:$B$107,2,FALSE)</f>
        <v>Not A Player</v>
      </c>
      <c r="AD25" s="90">
        <f>INDEX(Results!$A$7:$AZ$107,MATCH(AB25,Results!$A$7:$A$107,0),MATCH($B$1,Results!$A$5:$AZ$5,0))-INDEX(Results!$A$7:$AZ$107,MATCH(AB25,Results!$A$7:$A$107,0),MATCH($B$1,Results!$A$5:$AZ$5,0)-1)</f>
        <v>0</v>
      </c>
      <c r="AE25" s="33">
        <v>0</v>
      </c>
      <c r="AF25" s="90" t="str">
        <f>VLOOKUP(AE25,Results!$A$7:$B$107,2,FALSE)</f>
        <v>Not A Player</v>
      </c>
      <c r="AG25" s="90">
        <f>INDEX(Results!$A$7:$AZ$107,MATCH(AE25,Results!$A$7:$A$107,0),MATCH($B$1,Results!$A$5:$AZ$5,0))-INDEX(Results!$A$7:$AZ$107,MATCH(AE25,Results!$A$7:$A$107,0),MATCH($B$1,Results!$A$5:$AZ$5,0)-1)</f>
        <v>0</v>
      </c>
      <c r="AH25" s="33">
        <v>0</v>
      </c>
      <c r="AI25" s="90" t="str">
        <f>VLOOKUP(AH25,Results!$A$7:$B$107,2,FALSE)</f>
        <v>Not A Player</v>
      </c>
      <c r="AJ25" s="90">
        <f>INDEX(Results!$A$7:$AZ$107,MATCH(AH25,Results!$A$7:$A$107,0),MATCH($B$1,Results!$A$5:$AZ$5,0))-INDEX(Results!$A$7:$AZ$107,MATCH(AH25,Results!$A$7:$A$107,0),MATCH($B$1,Results!$A$5:$AZ$5,0)-1)</f>
        <v>0</v>
      </c>
      <c r="AK25" s="33">
        <v>0</v>
      </c>
      <c r="AL25" s="90" t="str">
        <f>VLOOKUP(AK25,Results!$A$7:$B$107,2,FALSE)</f>
        <v>Not A Player</v>
      </c>
      <c r="AM25" s="90">
        <f>INDEX(Results!$A$7:$AZ$107,MATCH(AK25,Results!$A$7:$A$107,0),MATCH($B$1,Results!$A$5:$AZ$5,0))-INDEX(Results!$A$7:$AZ$107,MATCH(AK25,Results!$A$7:$A$107,0),MATCH($B$1,Results!$A$5:$AZ$5,0)-1)</f>
        <v>0</v>
      </c>
      <c r="AN25" s="33">
        <v>0</v>
      </c>
      <c r="AO25" s="90" t="str">
        <f>VLOOKUP(AN25,Results!$A$7:$B$107,2,FALSE)</f>
        <v>Not A Player</v>
      </c>
      <c r="AP25" s="90">
        <f>INDEX(Results!$A$7:$AZ$107,MATCH(AN25,Results!$A$7:$A$107,0),MATCH($B$1,Results!$A$5:$AZ$5,0))-INDEX(Results!$A$7:$AZ$107,MATCH(AN25,Results!$A$7:$A$107,0),MATCH($B$1,Results!$A$5:$AZ$5,0)-1)</f>
        <v>0</v>
      </c>
      <c r="AQ25" s="33">
        <v>0</v>
      </c>
      <c r="AR25" s="90" t="str">
        <f>VLOOKUP(AQ25,Results!$A$7:$B$107,2,FALSE)</f>
        <v>Not A Player</v>
      </c>
      <c r="AS25" s="90">
        <f>INDEX(Results!$A$7:$AZ$107,MATCH(AQ25,Results!$A$7:$A$107,0),MATCH($B$1,Results!$A$5:$AZ$5,0))-INDEX(Results!$A$7:$AZ$107,MATCH(AQ25,Results!$A$7:$A$107,0),MATCH($B$1,Results!$A$5:$AZ$5,0)-1)</f>
        <v>0</v>
      </c>
      <c r="AT25" s="33">
        <v>0</v>
      </c>
      <c r="AU25" s="90" t="str">
        <f>VLOOKUP(AT25,Results!$A$7:$B$107,2,FALSE)</f>
        <v>Not A Player</v>
      </c>
      <c r="AV25" s="90">
        <f>INDEX(Results!$A$7:$AZ$107,MATCH(AT25,Results!$A$7:$A$107,0),MATCH($B$1,Results!$A$5:$AZ$5,0))-INDEX(Results!$A$7:$AZ$107,MATCH(AT25,Results!$A$7:$A$107,0),MATCH($B$1,Results!$A$5:$AZ$5,0)-1)</f>
        <v>0</v>
      </c>
      <c r="AW25" s="33"/>
      <c r="AX25" s="90" t="str">
        <f>VLOOKUP(AW25,Results!$A$7:$B$107,2,FALSE)</f>
        <v>Not A Player</v>
      </c>
      <c r="AY25" s="90">
        <f>INDEX(Results!$A$7:$AZ$107,MATCH(AW25,Results!$A$7:$A$107,0),MATCH($B$1,Results!$A$5:$AZ$5,0))-INDEX(Results!$A$7:$AZ$107,MATCH(AW25,Results!$A$7:$A$107,0),MATCH($B$1,Results!$A$5:$AZ$5,0)-1)</f>
        <v>0</v>
      </c>
      <c r="AZ25" s="33"/>
      <c r="BA25" s="90" t="str">
        <f>VLOOKUP(AZ25,Results!$A$7:$B$107,2,FALSE)</f>
        <v>Not A Player</v>
      </c>
      <c r="BB25" s="90">
        <f>INDEX(Results!$A$7:$AZ$107,MATCH(AZ25,Results!$A$7:$A$107,0),MATCH($B$1,Results!$A$5:$AZ$5,0))-INDEX(Results!$A$7:$AZ$107,MATCH(AZ25,Results!$A$7:$A$107,0),MATCH($B$1,Results!$A$5:$AZ$5,0)-1)</f>
        <v>0</v>
      </c>
      <c r="BC25" s="33"/>
      <c r="BD25" s="90" t="str">
        <f>VLOOKUP(BC25,Results!$A$7:$B$107,2,FALSE)</f>
        <v>Not A Player</v>
      </c>
      <c r="BE25" s="90">
        <f>INDEX(Results!$A$7:$AZ$107,MATCH(BC25,Results!$A$7:$A$107,0),MATCH($B$1,Results!$A$5:$AZ$5,0))-INDEX(Results!$A$7:$AZ$107,MATCH(BC25,Results!$A$7:$A$107,0),MATCH($B$1,Results!$A$5:$AZ$5,0)-1)</f>
        <v>0</v>
      </c>
      <c r="BF25" s="33"/>
      <c r="BG25" s="90" t="str">
        <f>VLOOKUP(BF25,Results!$A$7:$B$107,2,FALSE)</f>
        <v>Not A Player</v>
      </c>
      <c r="BH25" s="90">
        <f>INDEX(Results!$A$7:$AZ$107,MATCH(BF25,Results!$A$7:$A$107,0),MATCH($B$1,Results!$A$5:$AZ$5,0))-INDEX(Results!$A$7:$AZ$107,MATCH(BF25,Results!$A$7:$A$107,0),MATCH($B$1,Results!$A$5:$AZ$5,0)-1)</f>
        <v>0</v>
      </c>
    </row>
    <row r="26" spans="1:60" s="66" customFormat="1" x14ac:dyDescent="0.25">
      <c r="A26" s="33">
        <v>96</v>
      </c>
      <c r="B26" s="66" t="str">
        <f>VLOOKUP(A26,Results!$A$7:$B$107,2,FALSE)</f>
        <v>Boo Weekley</v>
      </c>
      <c r="C26" s="90">
        <f>INDEX(Results!$A$7:$AZ$107,MATCH(A26,Results!$A$7:$A$107,0),MATCH($B$1,Results!$A$5:$AZ$5,0))-INDEX(Results!$A$7:$AZ$107,MATCH(A26,Results!$A$7:$A$107,0),MATCH($B$1,Results!$A$5:$AZ$5,0)-1)</f>
        <v>12141</v>
      </c>
      <c r="D26" s="33">
        <v>97</v>
      </c>
      <c r="E26" s="66" t="str">
        <f>VLOOKUP(D26,Results!$A$7:$B$107,2,FALSE)</f>
        <v>Aaron Baddeley</v>
      </c>
      <c r="F26" s="90">
        <f>INDEX(Results!$A$7:$AZ$107,MATCH(D26,Results!$A$7:$A$107,0),MATCH($B$1,Results!$A$5:$AZ$5,0))-INDEX(Results!$A$7:$AZ$107,MATCH(D26,Results!$A$7:$A$107,0),MATCH($B$1,Results!$A$5:$AZ$5,0)-1)</f>
        <v>0</v>
      </c>
      <c r="G26" s="33">
        <v>98</v>
      </c>
      <c r="H26" s="90" t="str">
        <f>VLOOKUP(G26,Results!$A$7:$B$107,2,FALSE)</f>
        <v>John Peterson</v>
      </c>
      <c r="I26" s="90">
        <f>INDEX(Results!$A$7:$AZ$107,MATCH(G26,Results!$A$7:$A$107,0),MATCH($B$1,Results!$A$5:$AZ$5,0))-INDEX(Results!$A$7:$AZ$107,MATCH(G26,Results!$A$7:$A$107,0),MATCH($B$1,Results!$A$5:$AZ$5,0)-1)</f>
        <v>0</v>
      </c>
      <c r="J26" s="33">
        <v>99</v>
      </c>
      <c r="K26" s="90" t="str">
        <f>VLOOKUP(J26,Results!$A$7:$B$107,2,FALSE)</f>
        <v>Adam Hadwin</v>
      </c>
      <c r="L26" s="90">
        <f>INDEX(Results!$A$7:$AZ$107,MATCH(J26,Results!$A$7:$A$107,0),MATCH($B$1,Results!$A$5:$AZ$5,0))-INDEX(Results!$A$7:$AZ$107,MATCH(J26,Results!$A$7:$A$107,0),MATCH($B$1,Results!$A$5:$AZ$5,0)-1)</f>
        <v>13987</v>
      </c>
      <c r="M26" s="33">
        <v>0</v>
      </c>
      <c r="N26" s="90" t="str">
        <f>VLOOKUP(M26,Results!$A$7:$B$107,2,FALSE)</f>
        <v>Not A Player</v>
      </c>
      <c r="O26" s="90">
        <f>INDEX(Results!$A$7:$AZ$107,MATCH(M26,Results!$A$7:$A$107,0),MATCH($B$1,Results!$A$5:$AZ$5,0))-INDEX(Results!$A$7:$AZ$107,MATCH(M26,Results!$A$7:$A$107,0),MATCH($B$1,Results!$A$5:$AZ$5,0)-1)</f>
        <v>0</v>
      </c>
      <c r="P26" s="33">
        <v>0</v>
      </c>
      <c r="Q26" s="90" t="str">
        <f>VLOOKUP(P26,Results!$A$7:$B$107,2,FALSE)</f>
        <v>Not A Player</v>
      </c>
      <c r="R26" s="90">
        <f>INDEX(Results!$A$7:$AZ$107,MATCH(P26,Results!$A$7:$A$107,0),MATCH($B$1,Results!$A$5:$AZ$5,0))-INDEX(Results!$A$7:$AZ$107,MATCH(P26,Results!$A$7:$A$107,0),MATCH($B$1,Results!$A$5:$AZ$5,0)-1)</f>
        <v>0</v>
      </c>
      <c r="S26" s="33">
        <v>0</v>
      </c>
      <c r="T26" s="90" t="str">
        <f>VLOOKUP(S26,Results!$A$7:$B$107,2,FALSE)</f>
        <v>Not A Player</v>
      </c>
      <c r="U26" s="90">
        <f>INDEX(Results!$A$7:$AZ$107,MATCH(S26,Results!$A$7:$A$107,0),MATCH($B$1,Results!$A$5:$AZ$5,0))-INDEX(Results!$A$7:$AZ$107,MATCH(S26,Results!$A$7:$A$107,0),MATCH($B$1,Results!$A$5:$AZ$5,0)-1)</f>
        <v>0</v>
      </c>
      <c r="V26" s="33">
        <v>0</v>
      </c>
      <c r="W26" s="90" t="str">
        <f>VLOOKUP(V26,Results!$A$7:$B$107,2,FALSE)</f>
        <v>Not A Player</v>
      </c>
      <c r="X26" s="90">
        <f>INDEX(Results!$A$7:$AZ$107,MATCH(V26,Results!$A$7:$A$107,0),MATCH($B$1,Results!$A$5:$AZ$5,0))-INDEX(Results!$A$7:$AZ$107,MATCH(V26,Results!$A$7:$A$107,0),MATCH($B$1,Results!$A$5:$AZ$5,0)-1)</f>
        <v>0</v>
      </c>
      <c r="Y26" s="33">
        <v>0</v>
      </c>
      <c r="Z26" s="90" t="str">
        <f>VLOOKUP(Y26,Results!$A$7:$B$107,2,FALSE)</f>
        <v>Not A Player</v>
      </c>
      <c r="AA26" s="90">
        <f>INDEX(Results!$A$7:$AZ$107,MATCH(Y26,Results!$A$7:$A$107,0),MATCH($B$1,Results!$A$5:$AZ$5,0))-INDEX(Results!$A$7:$AZ$107,MATCH(Y26,Results!$A$7:$A$107,0),MATCH($B$1,Results!$A$5:$AZ$5,0)-1)</f>
        <v>0</v>
      </c>
      <c r="AB26" s="33">
        <v>0</v>
      </c>
      <c r="AC26" s="90" t="str">
        <f>VLOOKUP(AB26,Results!$A$7:$B$107,2,FALSE)</f>
        <v>Not A Player</v>
      </c>
      <c r="AD26" s="90">
        <f>INDEX(Results!$A$7:$AZ$107,MATCH(AB26,Results!$A$7:$A$107,0),MATCH($B$1,Results!$A$5:$AZ$5,0))-INDEX(Results!$A$7:$AZ$107,MATCH(AB26,Results!$A$7:$A$107,0),MATCH($B$1,Results!$A$5:$AZ$5,0)-1)</f>
        <v>0</v>
      </c>
      <c r="AE26" s="33">
        <v>0</v>
      </c>
      <c r="AF26" s="90" t="str">
        <f>VLOOKUP(AE26,Results!$A$7:$B$107,2,FALSE)</f>
        <v>Not A Player</v>
      </c>
      <c r="AG26" s="90">
        <f>INDEX(Results!$A$7:$AZ$107,MATCH(AE26,Results!$A$7:$A$107,0),MATCH($B$1,Results!$A$5:$AZ$5,0))-INDEX(Results!$A$7:$AZ$107,MATCH(AE26,Results!$A$7:$A$107,0),MATCH($B$1,Results!$A$5:$AZ$5,0)-1)</f>
        <v>0</v>
      </c>
      <c r="AH26" s="33">
        <v>0</v>
      </c>
      <c r="AI26" s="90" t="str">
        <f>VLOOKUP(AH26,Results!$A$7:$B$107,2,FALSE)</f>
        <v>Not A Player</v>
      </c>
      <c r="AJ26" s="90">
        <f>INDEX(Results!$A$7:$AZ$107,MATCH(AH26,Results!$A$7:$A$107,0),MATCH($B$1,Results!$A$5:$AZ$5,0))-INDEX(Results!$A$7:$AZ$107,MATCH(AH26,Results!$A$7:$A$107,0),MATCH($B$1,Results!$A$5:$AZ$5,0)-1)</f>
        <v>0</v>
      </c>
      <c r="AK26" s="33">
        <v>0</v>
      </c>
      <c r="AL26" s="90" t="str">
        <f>VLOOKUP(AK26,Results!$A$7:$B$107,2,FALSE)</f>
        <v>Not A Player</v>
      </c>
      <c r="AM26" s="90">
        <f>INDEX(Results!$A$7:$AZ$107,MATCH(AK26,Results!$A$7:$A$107,0),MATCH($B$1,Results!$A$5:$AZ$5,0))-INDEX(Results!$A$7:$AZ$107,MATCH(AK26,Results!$A$7:$A$107,0),MATCH($B$1,Results!$A$5:$AZ$5,0)-1)</f>
        <v>0</v>
      </c>
      <c r="AN26" s="33">
        <v>0</v>
      </c>
      <c r="AO26" s="90" t="str">
        <f>VLOOKUP(AN26,Results!$A$7:$B$107,2,FALSE)</f>
        <v>Not A Player</v>
      </c>
      <c r="AP26" s="90">
        <f>INDEX(Results!$A$7:$AZ$107,MATCH(AN26,Results!$A$7:$A$107,0),MATCH($B$1,Results!$A$5:$AZ$5,0))-INDEX(Results!$A$7:$AZ$107,MATCH(AN26,Results!$A$7:$A$107,0),MATCH($B$1,Results!$A$5:$AZ$5,0)-1)</f>
        <v>0</v>
      </c>
      <c r="AQ26" s="33">
        <v>0</v>
      </c>
      <c r="AR26" s="90" t="str">
        <f>VLOOKUP(AQ26,Results!$A$7:$B$107,2,FALSE)</f>
        <v>Not A Player</v>
      </c>
      <c r="AS26" s="90">
        <f>INDEX(Results!$A$7:$AZ$107,MATCH(AQ26,Results!$A$7:$A$107,0),MATCH($B$1,Results!$A$5:$AZ$5,0))-INDEX(Results!$A$7:$AZ$107,MATCH(AQ26,Results!$A$7:$A$107,0),MATCH($B$1,Results!$A$5:$AZ$5,0)-1)</f>
        <v>0</v>
      </c>
      <c r="AT26" s="33">
        <v>0</v>
      </c>
      <c r="AU26" s="90" t="str">
        <f>VLOOKUP(AT26,Results!$A$7:$B$107,2,FALSE)</f>
        <v>Not A Player</v>
      </c>
      <c r="AV26" s="90">
        <f>INDEX(Results!$A$7:$AZ$107,MATCH(AT26,Results!$A$7:$A$107,0),MATCH($B$1,Results!$A$5:$AZ$5,0))-INDEX(Results!$A$7:$AZ$107,MATCH(AT26,Results!$A$7:$A$107,0),MATCH($B$1,Results!$A$5:$AZ$5,0)-1)</f>
        <v>0</v>
      </c>
      <c r="AW26" s="33"/>
      <c r="AX26" s="90" t="str">
        <f>VLOOKUP(AW26,Results!$A$7:$B$107,2,FALSE)</f>
        <v>Not A Player</v>
      </c>
      <c r="AY26" s="90">
        <f>INDEX(Results!$A$7:$AZ$107,MATCH(AW26,Results!$A$7:$A$107,0),MATCH($B$1,Results!$A$5:$AZ$5,0))-INDEX(Results!$A$7:$AZ$107,MATCH(AW26,Results!$A$7:$A$107,0),MATCH($B$1,Results!$A$5:$AZ$5,0)-1)</f>
        <v>0</v>
      </c>
      <c r="AZ26" s="33"/>
      <c r="BA26" s="90" t="str">
        <f>VLOOKUP(AZ26,Results!$A$7:$B$107,2,FALSE)</f>
        <v>Not A Player</v>
      </c>
      <c r="BB26" s="90">
        <f>INDEX(Results!$A$7:$AZ$107,MATCH(AZ26,Results!$A$7:$A$107,0),MATCH($B$1,Results!$A$5:$AZ$5,0))-INDEX(Results!$A$7:$AZ$107,MATCH(AZ26,Results!$A$7:$A$107,0),MATCH($B$1,Results!$A$5:$AZ$5,0)-1)</f>
        <v>0</v>
      </c>
      <c r="BC26" s="33"/>
      <c r="BD26" s="90" t="str">
        <f>VLOOKUP(BC26,Results!$A$7:$B$107,2,FALSE)</f>
        <v>Not A Player</v>
      </c>
      <c r="BE26" s="90">
        <f>INDEX(Results!$A$7:$AZ$107,MATCH(BC26,Results!$A$7:$A$107,0),MATCH($B$1,Results!$A$5:$AZ$5,0))-INDEX(Results!$A$7:$AZ$107,MATCH(BC26,Results!$A$7:$A$107,0),MATCH($B$1,Results!$A$5:$AZ$5,0)-1)</f>
        <v>0</v>
      </c>
      <c r="BF26" s="33"/>
      <c r="BG26" s="90" t="str">
        <f>VLOOKUP(BF26,Results!$A$7:$B$107,2,FALSE)</f>
        <v>Not A Player</v>
      </c>
      <c r="BH26" s="90">
        <f>INDEX(Results!$A$7:$AZ$107,MATCH(BF26,Results!$A$7:$A$107,0),MATCH($B$1,Results!$A$5:$AZ$5,0))-INDEX(Results!$A$7:$AZ$107,MATCH(BF26,Results!$A$7:$A$107,0),MATCH($B$1,Results!$A$5:$AZ$5,0)-1)</f>
        <v>0</v>
      </c>
    </row>
    <row r="27" spans="1:60" x14ac:dyDescent="0.25">
      <c r="B27" s="4" t="s">
        <v>308</v>
      </c>
      <c r="C27">
        <f>SUM(C7:C26)</f>
        <v>1216880</v>
      </c>
      <c r="E27" s="4" t="s">
        <v>308</v>
      </c>
      <c r="F27" s="95">
        <f>SUM(F7:F26)</f>
        <v>593169</v>
      </c>
      <c r="H27" s="4" t="s">
        <v>308</v>
      </c>
      <c r="I27" s="95">
        <f>SUM(I7:I26)</f>
        <v>1048587</v>
      </c>
      <c r="J27" s="4"/>
      <c r="K27" s="4" t="s">
        <v>308</v>
      </c>
      <c r="L27" s="95">
        <f>SUM(L7:L26)</f>
        <v>686748</v>
      </c>
      <c r="M27" s="4"/>
      <c r="N27" s="4" t="s">
        <v>308</v>
      </c>
      <c r="O27" s="95">
        <f>SUM(O7:O26)</f>
        <v>0</v>
      </c>
      <c r="P27" s="4"/>
      <c r="Q27" s="4" t="s">
        <v>308</v>
      </c>
      <c r="R27" s="95">
        <f>SUM(R7:R26)</f>
        <v>0</v>
      </c>
      <c r="S27" s="4"/>
      <c r="T27" s="4" t="s">
        <v>308</v>
      </c>
      <c r="U27" s="95">
        <f>SUM(U7:U26)</f>
        <v>0</v>
      </c>
      <c r="V27" s="4"/>
      <c r="W27" s="4" t="s">
        <v>308</v>
      </c>
      <c r="X27" s="95">
        <f>SUM(X7:X26)</f>
        <v>0</v>
      </c>
      <c r="Y27" s="4"/>
      <c r="Z27" s="4" t="s">
        <v>308</v>
      </c>
      <c r="AA27" s="95">
        <f>SUM(AA7:AA26)</f>
        <v>0</v>
      </c>
      <c r="AB27" s="4"/>
      <c r="AC27" s="4" t="s">
        <v>308</v>
      </c>
      <c r="AD27" s="95">
        <f>SUM(AD7:AD26)</f>
        <v>0</v>
      </c>
      <c r="AE27" s="4"/>
      <c r="AF27" s="4" t="s">
        <v>308</v>
      </c>
      <c r="AG27" s="95">
        <f>SUM(AG7:AG26)</f>
        <v>0</v>
      </c>
      <c r="AH27" s="4"/>
      <c r="AI27" s="4" t="s">
        <v>308</v>
      </c>
      <c r="AJ27" s="95">
        <f>SUM(AJ7:AJ26)</f>
        <v>0</v>
      </c>
      <c r="AK27" s="4"/>
      <c r="AL27" s="4" t="s">
        <v>308</v>
      </c>
      <c r="AM27" s="95">
        <f>SUM(AM7:AM26)</f>
        <v>0</v>
      </c>
      <c r="AN27" s="4"/>
      <c r="AO27" s="4" t="s">
        <v>308</v>
      </c>
      <c r="AP27" s="95">
        <f>SUM(AP7:AP26)</f>
        <v>0</v>
      </c>
      <c r="AQ27" s="4"/>
      <c r="AR27" s="4" t="s">
        <v>308</v>
      </c>
      <c r="AS27" s="95">
        <f>SUM(AS7:AS26)</f>
        <v>0</v>
      </c>
      <c r="AT27" s="4"/>
      <c r="AU27" s="4" t="s">
        <v>308</v>
      </c>
      <c r="AV27" s="95">
        <f>SUM(AV7:AV26)</f>
        <v>0</v>
      </c>
      <c r="AW27" s="4"/>
      <c r="AX27" s="4" t="s">
        <v>308</v>
      </c>
      <c r="AY27" s="95">
        <f>SUM(AY7:AY26)</f>
        <v>0</v>
      </c>
      <c r="AZ27" s="4"/>
      <c r="BA27" s="4" t="s">
        <v>308</v>
      </c>
      <c r="BB27" s="95">
        <f>SUM(BB7:BB26)</f>
        <v>0</v>
      </c>
      <c r="BC27" s="4"/>
      <c r="BD27" s="4" t="s">
        <v>308</v>
      </c>
      <c r="BE27" s="95">
        <f>SUM(BE7:BE26)</f>
        <v>0</v>
      </c>
      <c r="BG27" s="4" t="s">
        <v>308</v>
      </c>
      <c r="BH27" s="95">
        <f>SUM(BH7:BH26)</f>
        <v>0</v>
      </c>
    </row>
    <row r="28" spans="1:60" x14ac:dyDescent="0.25">
      <c r="B28" s="4"/>
      <c r="C28" s="6"/>
      <c r="E28" s="4"/>
      <c r="F28" s="6"/>
    </row>
  </sheetData>
  <pageMargins left="0.7" right="0.7" top="0.75" bottom="0.75" header="0.3" footer="0.3"/>
  <pageSetup scale="1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"/>
  <sheetViews>
    <sheetView workbookViewId="0">
      <selection activeCell="B2" sqref="B2"/>
    </sheetView>
  </sheetViews>
  <sheetFormatPr defaultRowHeight="15" x14ac:dyDescent="0.25"/>
  <cols>
    <col min="2" max="2" width="19.28515625" customWidth="1"/>
    <col min="3" max="4" width="14.42578125" customWidth="1"/>
  </cols>
  <sheetData>
    <row r="2" spans="1:4" x14ac:dyDescent="0.25">
      <c r="A2" s="11" t="s">
        <v>309</v>
      </c>
      <c r="B2" s="24" t="s">
        <v>333</v>
      </c>
      <c r="C2" s="35"/>
    </row>
    <row r="4" spans="1:4" x14ac:dyDescent="0.25">
      <c r="A4" s="4" t="s">
        <v>191</v>
      </c>
      <c r="B4" s="11" t="s">
        <v>0</v>
      </c>
      <c r="C4" s="23">
        <f>Totals!B2</f>
        <v>42152</v>
      </c>
      <c r="D4" s="12" t="s">
        <v>317</v>
      </c>
    </row>
    <row r="5" spans="1:4" x14ac:dyDescent="0.25">
      <c r="A5" s="90">
        <f>INDEX(Teams!$A$6:$BH$26,ROW()-ROW($A$5)+2,MATCH($B$2,Teams!$A$6:$BH$6,0))</f>
        <v>3</v>
      </c>
      <c r="B5" s="4" t="str">
        <f>VLOOKUP(A5,Results!$A$7:$B$107,2,FALSE)</f>
        <v>Rory McIlroy</v>
      </c>
      <c r="C5" s="1">
        <f>INDEX(Results!$A$7:$AZ$107,MATCH(A5,Results!$A$7:$A$107,0),MATCH(Totals!$B$1,Results!$A$5:$AZ$5,0))-INDEX(Results!$A$7:$AZ$107,MATCH(A5,Results!$A$7:$A$107,0),MATCH(Totals!$B$1,Results!$A$5:$AZ$5,0)-1)</f>
        <v>0</v>
      </c>
      <c r="D5" s="1">
        <f>VLOOKUP(A5,Results!$A$7:$F$107,6,FALSE)</f>
        <v>3118000</v>
      </c>
    </row>
    <row r="6" spans="1:4" x14ac:dyDescent="0.25">
      <c r="A6" s="90">
        <f>INDEX(Teams!$A$6:$BH$26,ROW()-ROW($A$5)+2,MATCH($B$2,Teams!$A$6:$BH$6,0))</f>
        <v>7</v>
      </c>
      <c r="B6" s="4" t="str">
        <f>VLOOKUP(A6,Results!$A$7:$B$107,2,FALSE)</f>
        <v>Patrick Reed</v>
      </c>
      <c r="C6" s="1">
        <f>INDEX(Results!$A$7:$AZ$107,MATCH(A6,Results!$A$7:$A$107,0),MATCH(Totals!$B$1,Results!$A$5:$AZ$5,0))-INDEX(Results!$A$7:$AZ$107,MATCH(A6,Results!$A$7:$A$107,0),MATCH(Totals!$B$1,Results!$A$5:$AZ$5,0)-1)</f>
        <v>0</v>
      </c>
      <c r="D6" s="1">
        <f>VLOOKUP(A6,Results!$A$7:$F$107,6,FALSE)</f>
        <v>213755</v>
      </c>
    </row>
    <row r="7" spans="1:4" x14ac:dyDescent="0.25">
      <c r="A7" s="90">
        <f>INDEX(Teams!$A$6:$BH$26,ROW()-ROW($A$5)+2,MATCH($B$2,Teams!$A$6:$BH$6,0))</f>
        <v>12</v>
      </c>
      <c r="B7" s="4" t="str">
        <f>VLOOKUP(A7,Results!$A$7:$B$107,2,FALSE)</f>
        <v>Rickie Fowler</v>
      </c>
      <c r="C7" s="1">
        <f>INDEX(Results!$A$7:$AZ$107,MATCH(A7,Results!$A$7:$A$107,0),MATCH(Totals!$B$1,Results!$A$5:$AZ$5,0))-INDEX(Results!$A$7:$AZ$107,MATCH(A7,Results!$A$7:$A$107,0),MATCH(Totals!$B$1,Results!$A$5:$AZ$5,0)-1)</f>
        <v>0</v>
      </c>
      <c r="D7" s="1">
        <f>VLOOKUP(A7,Results!$A$7:$F$107,6,FALSE)</f>
        <v>1950000</v>
      </c>
    </row>
    <row r="8" spans="1:4" x14ac:dyDescent="0.25">
      <c r="A8" s="90">
        <f>INDEX(Teams!$A$6:$BH$26,ROW()-ROW($A$5)+2,MATCH($B$2,Teams!$A$6:$BH$6,0))</f>
        <v>19</v>
      </c>
      <c r="B8" s="4" t="str">
        <f>VLOOKUP(A8,Results!$A$7:$B$107,2,FALSE)</f>
        <v>Adam Scott</v>
      </c>
      <c r="C8" s="1">
        <f>INDEX(Results!$A$7:$AZ$107,MATCH(A8,Results!$A$7:$A$107,0),MATCH(Totals!$B$1,Results!$A$5:$AZ$5,0))-INDEX(Results!$A$7:$AZ$107,MATCH(A8,Results!$A$7:$A$107,0),MATCH(Totals!$B$1,Results!$A$5:$AZ$5,0)-1)</f>
        <v>0</v>
      </c>
      <c r="D8" s="1">
        <f>VLOOKUP(A8,Results!$A$7:$F$107,6,FALSE)</f>
        <v>150585</v>
      </c>
    </row>
    <row r="9" spans="1:4" x14ac:dyDescent="0.25">
      <c r="A9" s="90">
        <f>INDEX(Teams!$A$6:$BH$26,ROW()-ROW($A$5)+2,MATCH($B$2,Teams!$A$6:$BH$6,0))</f>
        <v>24</v>
      </c>
      <c r="B9" s="4" t="str">
        <f>VLOOKUP(A9,Results!$A$7:$B$107,2,FALSE)</f>
        <v>Charley Hoffman</v>
      </c>
      <c r="C9" s="1">
        <f>INDEX(Results!$A$7:$AZ$107,MATCH(A9,Results!$A$7:$A$107,0),MATCH(Totals!$B$1,Results!$A$5:$AZ$5,0))-INDEX(Results!$A$7:$AZ$107,MATCH(A9,Results!$A$7:$A$107,0),MATCH(Totals!$B$1,Results!$A$5:$AZ$5,0)-1)</f>
        <v>530133</v>
      </c>
      <c r="D9" s="1">
        <f>VLOOKUP(A9,Results!$A$7:$F$107,6,FALSE)</f>
        <v>821464</v>
      </c>
    </row>
    <row r="10" spans="1:4" x14ac:dyDescent="0.25">
      <c r="A10" s="90">
        <f>INDEX(Teams!$A$6:$BH$26,ROW()-ROW($A$5)+2,MATCH($B$2,Teams!$A$6:$BH$6,0))</f>
        <v>30</v>
      </c>
      <c r="B10" s="4" t="str">
        <f>VLOOKUP(A10,Results!$A$7:$B$107,2,FALSE)</f>
        <v>Russell Henley</v>
      </c>
      <c r="C10" s="1">
        <f>INDEX(Results!$A$7:$AZ$107,MATCH(A10,Results!$A$7:$A$107,0),MATCH(Totals!$B$1,Results!$A$5:$AZ$5,0))-INDEX(Results!$A$7:$AZ$107,MATCH(A10,Results!$A$7:$A$107,0),MATCH(Totals!$B$1,Results!$A$5:$AZ$5,0)-1)</f>
        <v>62302</v>
      </c>
      <c r="D10" s="1">
        <f>VLOOKUP(A10,Results!$A$7:$F$107,6,FALSE)</f>
        <v>206802</v>
      </c>
    </row>
    <row r="11" spans="1:4" x14ac:dyDescent="0.25">
      <c r="A11" s="90">
        <f>INDEX(Teams!$A$6:$BH$26,ROW()-ROW($A$5)+2,MATCH($B$2,Teams!$A$6:$BH$6,0))</f>
        <v>33</v>
      </c>
      <c r="B11" s="4" t="str">
        <f>VLOOKUP(A11,Results!$A$7:$B$107,2,FALSE)</f>
        <v>Brandt Snedeker</v>
      </c>
      <c r="C11" s="1">
        <f>INDEX(Results!$A$7:$AZ$107,MATCH(A11,Results!$A$7:$A$107,0),MATCH(Totals!$B$1,Results!$A$5:$AZ$5,0))-INDEX(Results!$A$7:$AZ$107,MATCH(A11,Results!$A$7:$A$107,0),MATCH(Totals!$B$1,Results!$A$5:$AZ$5,0)-1)</f>
        <v>246725</v>
      </c>
      <c r="D11" s="1">
        <f>VLOOKUP(A11,Results!$A$7:$F$107,6,FALSE)</f>
        <v>825103</v>
      </c>
    </row>
    <row r="12" spans="1:4" x14ac:dyDescent="0.25">
      <c r="A12" s="90">
        <f>INDEX(Teams!$A$6:$BH$26,ROW()-ROW($A$5)+2,MATCH($B$2,Teams!$A$6:$BH$6,0))</f>
        <v>36</v>
      </c>
      <c r="B12" s="4" t="str">
        <f>VLOOKUP(A12,Results!$A$7:$B$107,2,FALSE)</f>
        <v>Phil Mickelson</v>
      </c>
      <c r="C12" s="1">
        <f>INDEX(Results!$A$7:$AZ$107,MATCH(A12,Results!$A$7:$A$107,0),MATCH(Totals!$B$1,Results!$A$5:$AZ$5,0))-INDEX(Results!$A$7:$AZ$107,MATCH(A12,Results!$A$7:$A$107,0),MATCH(Totals!$B$1,Results!$A$5:$AZ$5,0)-1)</f>
        <v>0</v>
      </c>
      <c r="D12" s="1">
        <f>VLOOKUP(A12,Results!$A$7:$F$107,6,FALSE)</f>
        <v>293467</v>
      </c>
    </row>
    <row r="13" spans="1:4" x14ac:dyDescent="0.25">
      <c r="A13" s="90">
        <f>INDEX(Teams!$A$6:$BH$26,ROW()-ROW($A$5)+2,MATCH($B$2,Teams!$A$6:$BH$6,0))</f>
        <v>41</v>
      </c>
      <c r="B13" s="4" t="str">
        <f>VLOOKUP(A13,Results!$A$7:$B$107,2,FALSE)</f>
        <v>Tim Clark</v>
      </c>
      <c r="C13" s="1">
        <f>INDEX(Results!$A$7:$AZ$107,MATCH(A13,Results!$A$7:$A$107,0),MATCH(Totals!$B$1,Results!$A$5:$AZ$5,0))-INDEX(Results!$A$7:$AZ$107,MATCH(A13,Results!$A$7:$A$107,0),MATCH(Totals!$B$1,Results!$A$5:$AZ$5,0)-1)</f>
        <v>0</v>
      </c>
      <c r="D13" s="1">
        <f>VLOOKUP(A13,Results!$A$7:$F$107,6,FALSE)</f>
        <v>0</v>
      </c>
    </row>
    <row r="14" spans="1:4" x14ac:dyDescent="0.25">
      <c r="A14" s="90">
        <f>INDEX(Teams!$A$6:$BH$26,ROW()-ROW($A$5)+2,MATCH($B$2,Teams!$A$6:$BH$6,0))</f>
        <v>47</v>
      </c>
      <c r="B14" s="4" t="str">
        <f>VLOOKUP(A14,Results!$A$7:$B$107,2,FALSE)</f>
        <v>Ian Poulter</v>
      </c>
      <c r="C14" s="1">
        <f>INDEX(Results!$A$7:$AZ$107,MATCH(A14,Results!$A$7:$A$107,0),MATCH(Totals!$B$1,Results!$A$5:$AZ$5,0))-INDEX(Results!$A$7:$AZ$107,MATCH(A14,Results!$A$7:$A$107,0),MATCH(Totals!$B$1,Results!$A$5:$AZ$5,0)-1)</f>
        <v>0</v>
      </c>
      <c r="D14" s="1">
        <f>VLOOKUP(A14,Results!$A$7:$F$107,6,FALSE)</f>
        <v>411300</v>
      </c>
    </row>
    <row r="15" spans="1:4" x14ac:dyDescent="0.25">
      <c r="A15" s="90">
        <f>INDEX(Teams!$A$6:$BH$26,ROW()-ROW($A$5)+2,MATCH($B$2,Teams!$A$6:$BH$6,0))</f>
        <v>51</v>
      </c>
      <c r="B15" s="4" t="str">
        <f>VLOOKUP(A15,Results!$A$7:$B$107,2,FALSE)</f>
        <v>Graeme McDowell</v>
      </c>
      <c r="C15" s="1">
        <f>INDEX(Results!$A$7:$AZ$107,MATCH(A15,Results!$A$7:$A$107,0),MATCH(Totals!$B$1,Results!$A$5:$AZ$5,0))-INDEX(Results!$A$7:$AZ$107,MATCH(A15,Results!$A$7:$A$107,0),MATCH(Totals!$B$1,Results!$A$5:$AZ$5,0)-1)</f>
        <v>0</v>
      </c>
      <c r="D15" s="1">
        <f>VLOOKUP(A15,Results!$A$7:$F$107,6,FALSE)</f>
        <v>115244</v>
      </c>
    </row>
    <row r="16" spans="1:4" x14ac:dyDescent="0.25">
      <c r="A16" s="90">
        <f>INDEX(Teams!$A$6:$BH$26,ROW()-ROW($A$5)+2,MATCH($B$2,Teams!$A$6:$BH$6,0))</f>
        <v>57</v>
      </c>
      <c r="B16" s="4" t="str">
        <f>VLOOKUP(A16,Results!$A$7:$B$107,2,FALSE)</f>
        <v>Chesson Hadley</v>
      </c>
      <c r="C16" s="1">
        <f>INDEX(Results!$A$7:$AZ$107,MATCH(A16,Results!$A$7:$A$107,0),MATCH(Totals!$B$1,Results!$A$5:$AZ$5,0))-INDEX(Results!$A$7:$AZ$107,MATCH(A16,Results!$A$7:$A$107,0),MATCH(Totals!$B$1,Results!$A$5:$AZ$5,0)-1)</f>
        <v>0</v>
      </c>
      <c r="D16" s="1">
        <f>VLOOKUP(A16,Results!$A$7:$F$107,6,FALSE)</f>
        <v>403021</v>
      </c>
    </row>
    <row r="17" spans="1:4" x14ac:dyDescent="0.25">
      <c r="A17" s="90">
        <f>INDEX(Teams!$A$6:$BH$26,ROW()-ROW($A$5)+2,MATCH($B$2,Teams!$A$6:$BH$6,0))</f>
        <v>61</v>
      </c>
      <c r="B17" s="4" t="str">
        <f>VLOOKUP(A17,Results!$A$7:$B$107,2,FALSE)</f>
        <v>Charl Schwartzel</v>
      </c>
      <c r="C17" s="1">
        <f>INDEX(Results!$A$7:$AZ$107,MATCH(A17,Results!$A$7:$A$107,0),MATCH(Totals!$B$1,Results!$A$5:$AZ$5,0))-INDEX(Results!$A$7:$AZ$107,MATCH(A17,Results!$A$7:$A$107,0),MATCH(Totals!$B$1,Results!$A$5:$AZ$5,0)-1)</f>
        <v>12993</v>
      </c>
      <c r="D17" s="1">
        <f>VLOOKUP(A17,Results!$A$7:$F$107,6,FALSE)</f>
        <v>200007</v>
      </c>
    </row>
    <row r="18" spans="1:4" x14ac:dyDescent="0.25">
      <c r="A18" s="90">
        <f>INDEX(Teams!$A$6:$BH$26,ROW()-ROW($A$5)+2,MATCH($B$2,Teams!$A$6:$BH$6,0))</f>
        <v>69</v>
      </c>
      <c r="B18" s="4" t="str">
        <f>VLOOKUP(A18,Results!$A$7:$B$107,2,FALSE)</f>
        <v>Morgan Hoffmann</v>
      </c>
      <c r="C18" s="1">
        <f>INDEX(Results!$A$7:$AZ$107,MATCH(A18,Results!$A$7:$A$107,0),MATCH(Totals!$B$1,Results!$A$5:$AZ$5,0))-INDEX(Results!$A$7:$AZ$107,MATCH(A18,Results!$A$7:$A$107,0),MATCH(Totals!$B$1,Results!$A$5:$AZ$5,0)-1)</f>
        <v>0</v>
      </c>
      <c r="D18" s="1">
        <f>VLOOKUP(A18,Results!$A$7:$F$107,6,FALSE)</f>
        <v>239609</v>
      </c>
    </row>
    <row r="19" spans="1:4" x14ac:dyDescent="0.25">
      <c r="A19" s="90">
        <f>INDEX(Teams!$A$6:$BH$26,ROW()-ROW($A$5)+2,MATCH($B$2,Teams!$A$6:$BH$6,0))</f>
        <v>73</v>
      </c>
      <c r="B19" s="4" t="str">
        <f>VLOOKUP(A19,Results!$A$7:$B$107,2,FALSE)</f>
        <v>Jason Dufner</v>
      </c>
      <c r="C19" s="1">
        <f>INDEX(Results!$A$7:$AZ$107,MATCH(A19,Results!$A$7:$A$107,0),MATCH(Totals!$B$1,Results!$A$5:$AZ$5,0))-INDEX(Results!$A$7:$AZ$107,MATCH(A19,Results!$A$7:$A$107,0),MATCH(Totals!$B$1,Results!$A$5:$AZ$5,0)-1)</f>
        <v>213000</v>
      </c>
      <c r="D19" s="1">
        <f>VLOOKUP(A19,Results!$A$7:$F$107,6,FALSE)</f>
        <v>320863</v>
      </c>
    </row>
    <row r="20" spans="1:4" x14ac:dyDescent="0.25">
      <c r="A20" s="90">
        <f>INDEX(Teams!$A$6:$BH$26,ROW()-ROW($A$5)+2,MATCH($B$2,Teams!$A$6:$BH$6,0))</f>
        <v>77</v>
      </c>
      <c r="B20" s="4" t="str">
        <f>VLOOKUP(A20,Results!$A$7:$B$107,2,FALSE)</f>
        <v>Geoff Ogilvy</v>
      </c>
      <c r="C20" s="1">
        <f>INDEX(Results!$A$7:$AZ$107,MATCH(A20,Results!$A$7:$A$107,0),MATCH(Totals!$B$1,Results!$A$5:$AZ$5,0))-INDEX(Results!$A$7:$AZ$107,MATCH(A20,Results!$A$7:$A$107,0),MATCH(Totals!$B$1,Results!$A$5:$AZ$5,0)-1)</f>
        <v>0</v>
      </c>
      <c r="D20" s="1">
        <f>VLOOKUP(A20,Results!$A$7:$F$107,6,FALSE)</f>
        <v>328968</v>
      </c>
    </row>
    <row r="21" spans="1:4" s="90" customFormat="1" x14ac:dyDescent="0.25">
      <c r="A21" s="90">
        <f>INDEX(Teams!$A$6:$BH$26,ROW()-ROW($A$5)+2,MATCH($B$2,Teams!$A$6:$BH$6,0))</f>
        <v>85</v>
      </c>
      <c r="B21" s="90" t="str">
        <f>VLOOKUP(A21,Results!$A$7:$B$107,2,FALSE)</f>
        <v>Brooks Koepka</v>
      </c>
      <c r="C21" s="91">
        <f>INDEX(Results!$A$7:$AZ$107,MATCH(A21,Results!$A$7:$A$107,0),MATCH(Totals!$B$1,Results!$A$5:$AZ$5,0))-INDEX(Results!$A$7:$AZ$107,MATCH(A21,Results!$A$7:$A$107,0),MATCH(Totals!$B$1,Results!$A$5:$AZ$5,0)-1)</f>
        <v>102950</v>
      </c>
      <c r="D21" s="91">
        <f>VLOOKUP(A21,Results!$A$7:$F$107,6,FALSE)</f>
        <v>188773</v>
      </c>
    </row>
    <row r="22" spans="1:4" s="90" customFormat="1" x14ac:dyDescent="0.25">
      <c r="A22" s="90">
        <f>INDEX(Teams!$A$6:$BH$26,ROW()-ROW($A$5)+2,MATCH($B$2,Teams!$A$6:$BH$6,0))</f>
        <v>89</v>
      </c>
      <c r="B22" s="90" t="str">
        <f>VLOOKUP(A22,Results!$A$7:$B$107,2,FALSE)</f>
        <v>David Hearn</v>
      </c>
      <c r="C22" s="91">
        <f>INDEX(Results!$A$7:$AZ$107,MATCH(A22,Results!$A$7:$A$107,0),MATCH(Totals!$B$1,Results!$A$5:$AZ$5,0))-INDEX(Results!$A$7:$AZ$107,MATCH(A22,Results!$A$7:$A$107,0),MATCH(Totals!$B$1,Results!$A$5:$AZ$5,0)-1)</f>
        <v>0</v>
      </c>
      <c r="D22" s="91">
        <f>VLOOKUP(A22,Results!$A$7:$F$107,6,FALSE)</f>
        <v>302700</v>
      </c>
    </row>
    <row r="23" spans="1:4" x14ac:dyDescent="0.25">
      <c r="A23" s="90">
        <f>INDEX(Teams!$A$6:$BH$26,ROW()-ROW($A$5)+2,MATCH($B$2,Teams!$A$6:$BH$6,0))</f>
        <v>93</v>
      </c>
      <c r="B23" s="90" t="str">
        <f>VLOOKUP(A23,Results!$A$7:$B$107,2,FALSE)</f>
        <v>Danny Lee</v>
      </c>
      <c r="C23" s="91">
        <f>INDEX(Results!$A$7:$AZ$107,MATCH(A23,Results!$A$7:$A$107,0),MATCH(Totals!$B$1,Results!$A$5:$AZ$5,0))-INDEX(Results!$A$7:$AZ$107,MATCH(A23,Results!$A$7:$A$107,0),MATCH(Totals!$B$1,Results!$A$5:$AZ$5,0)-1)</f>
        <v>36636</v>
      </c>
      <c r="D23" s="91">
        <f>VLOOKUP(A23,Results!$A$7:$F$107,6,FALSE)</f>
        <v>385635</v>
      </c>
    </row>
    <row r="24" spans="1:4" x14ac:dyDescent="0.25">
      <c r="A24" s="90">
        <f>INDEX(Teams!$A$6:$BH$26,ROW()-ROW($A$5)+2,MATCH($B$2,Teams!$A$6:$BH$6,0))</f>
        <v>96</v>
      </c>
      <c r="B24" s="90" t="str">
        <f>VLOOKUP(A24,Results!$A$7:$B$107,2,FALSE)</f>
        <v>Boo Weekley</v>
      </c>
      <c r="C24" s="91">
        <f>INDEX(Results!$A$7:$AZ$107,MATCH(A24,Results!$A$7:$A$107,0),MATCH(Totals!$B$1,Results!$A$5:$AZ$5,0))-INDEX(Results!$A$7:$AZ$107,MATCH(A24,Results!$A$7:$A$107,0),MATCH(Totals!$B$1,Results!$A$5:$AZ$5,0)-1)</f>
        <v>12141</v>
      </c>
      <c r="D24" s="91">
        <f>VLOOKUP(A24,Results!$A$7:$F$107,6,FALSE)</f>
        <v>637735</v>
      </c>
    </row>
    <row r="25" spans="1:4" x14ac:dyDescent="0.25">
      <c r="A25" s="4"/>
      <c r="B25" s="11" t="s">
        <v>308</v>
      </c>
      <c r="C25" s="13">
        <f>SUM(C5:C24)</f>
        <v>1216880</v>
      </c>
      <c r="D25" s="13">
        <f>SUM(D5:D24)</f>
        <v>11113031</v>
      </c>
    </row>
    <row r="26" spans="1:4" x14ac:dyDescent="0.25">
      <c r="A26" s="4"/>
      <c r="B26" s="11" t="s">
        <v>318</v>
      </c>
      <c r="C26" s="13"/>
      <c r="D26" s="13">
        <f>VLOOKUP($B$2,Totals!$A$4:$E$23,3,0)</f>
        <v>10715902</v>
      </c>
    </row>
    <row r="27" spans="1:4" x14ac:dyDescent="0.25">
      <c r="A27" s="4"/>
      <c r="B27" s="11" t="s">
        <v>312</v>
      </c>
      <c r="C27" s="11"/>
      <c r="D27" s="11">
        <f>VLOOKUP($B$2,Totals!$A$4:$E$23,4,0)</f>
        <v>5</v>
      </c>
    </row>
    <row r="28" spans="1:4" x14ac:dyDescent="0.25">
      <c r="A28" s="4"/>
      <c r="B28" s="11" t="s">
        <v>311</v>
      </c>
      <c r="C28" s="11"/>
      <c r="D28" s="11">
        <f>VLOOKUP($B$2,Totals!$A$4:$E$23,5,0)</f>
        <v>1</v>
      </c>
    </row>
    <row r="29" spans="1:4" x14ac:dyDescent="0.25">
      <c r="A29" s="4"/>
    </row>
    <row r="30" spans="1:4" x14ac:dyDescent="0.25">
      <c r="A30" s="4"/>
    </row>
  </sheetData>
  <dataValidations count="1">
    <dataValidation type="list" allowBlank="1" showInputMessage="1" showErrorMessage="1" sqref="B2">
      <formula1>TeamNames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51"/>
  <sheetViews>
    <sheetView workbookViewId="0">
      <selection activeCell="A5" sqref="A5:A24"/>
    </sheetView>
  </sheetViews>
  <sheetFormatPr defaultRowHeight="15" x14ac:dyDescent="0.25"/>
  <cols>
    <col min="1" max="1" width="16.140625" customWidth="1"/>
    <col min="2" max="2" width="8.85546875" style="4"/>
    <col min="3" max="3" width="10.28515625" customWidth="1"/>
    <col min="5" max="5" width="9.7109375" customWidth="1"/>
    <col min="6" max="7" width="9.5703125" bestFit="1" customWidth="1"/>
    <col min="8" max="8" width="8.5703125" bestFit="1" customWidth="1"/>
    <col min="9" max="11" width="9.5703125" bestFit="1" customWidth="1"/>
    <col min="12" max="12" width="8.5703125" bestFit="1" customWidth="1"/>
    <col min="13" max="15" width="9.5703125" bestFit="1" customWidth="1"/>
    <col min="16" max="17" width="8.5703125" bestFit="1" customWidth="1"/>
    <col min="18" max="20" width="9.5703125" bestFit="1" customWidth="1"/>
    <col min="21" max="21" width="8.5703125" bestFit="1" customWidth="1"/>
    <col min="22" max="24" width="9.5703125" bestFit="1" customWidth="1"/>
    <col min="25" max="25" width="8.5703125" bestFit="1" customWidth="1"/>
    <col min="26" max="28" width="9.5703125" bestFit="1" customWidth="1"/>
    <col min="29" max="30" width="8.5703125" bestFit="1" customWidth="1"/>
    <col min="31" max="33" width="9.5703125" bestFit="1" customWidth="1"/>
    <col min="34" max="34" width="8.5703125" bestFit="1" customWidth="1"/>
    <col min="35" max="39" width="9.5703125" bestFit="1" customWidth="1"/>
    <col min="40" max="40" width="9.7109375" customWidth="1"/>
    <col min="41" max="43" width="9.5703125" bestFit="1" customWidth="1"/>
    <col min="44" max="46" width="10.5703125" bestFit="1" customWidth="1"/>
    <col min="47" max="47" width="9.5703125" bestFit="1" customWidth="1"/>
    <col min="48" max="49" width="10.5703125" bestFit="1" customWidth="1"/>
  </cols>
  <sheetData>
    <row r="2" spans="1:49" x14ac:dyDescent="0.25">
      <c r="A2" s="4" t="s">
        <v>312</v>
      </c>
      <c r="C2" s="7" t="str">
        <f>Totals!G1</f>
        <v>Is a Major</v>
      </c>
      <c r="D2" s="7">
        <f>Totals!H1</f>
        <v>0</v>
      </c>
      <c r="E2" s="7">
        <f>Totals!I1</f>
        <v>0</v>
      </c>
      <c r="F2" s="7">
        <f>Totals!J1</f>
        <v>0</v>
      </c>
      <c r="G2" s="7">
        <f>Totals!K1</f>
        <v>0</v>
      </c>
      <c r="H2" s="7">
        <f>Totals!L1</f>
        <v>0</v>
      </c>
      <c r="I2" s="7">
        <f>Totals!M1</f>
        <v>0</v>
      </c>
      <c r="J2" s="7">
        <f>Totals!N1</f>
        <v>0</v>
      </c>
      <c r="K2" s="7">
        <f>Totals!O1</f>
        <v>0</v>
      </c>
      <c r="L2" s="7">
        <f>Totals!P1</f>
        <v>0</v>
      </c>
      <c r="M2" s="7">
        <f>Totals!Q1</f>
        <v>0</v>
      </c>
      <c r="N2" s="7">
        <f>Totals!R1</f>
        <v>0</v>
      </c>
      <c r="O2" s="7">
        <f>Totals!S1</f>
        <v>0</v>
      </c>
      <c r="P2" s="7">
        <f>Totals!T1</f>
        <v>0</v>
      </c>
      <c r="Q2" s="7">
        <f>Totals!U1</f>
        <v>0</v>
      </c>
      <c r="R2" s="7">
        <f>Totals!V1</f>
        <v>1</v>
      </c>
      <c r="S2" s="7">
        <f>Totals!W1</f>
        <v>0</v>
      </c>
      <c r="T2" s="7">
        <f>Totals!X1</f>
        <v>0</v>
      </c>
      <c r="U2" s="7">
        <f>Totals!Y1</f>
        <v>0</v>
      </c>
      <c r="V2" s="7">
        <f>Totals!Z1</f>
        <v>1</v>
      </c>
      <c r="W2" s="7">
        <f>Totals!AA1</f>
        <v>0</v>
      </c>
      <c r="X2" s="7">
        <f>Totals!AB1</f>
        <v>0</v>
      </c>
      <c r="Y2" s="7">
        <f>Totals!AC1</f>
        <v>0</v>
      </c>
      <c r="Z2" s="7">
        <f>Totals!AD1</f>
        <v>0</v>
      </c>
      <c r="AA2" s="7">
        <f>Totals!AE1</f>
        <v>0</v>
      </c>
      <c r="AB2" s="7">
        <f>Totals!AF1</f>
        <v>1</v>
      </c>
      <c r="AC2" s="7">
        <f>Totals!AG1</f>
        <v>0</v>
      </c>
      <c r="AD2" s="7">
        <f>Totals!AH1</f>
        <v>0</v>
      </c>
      <c r="AE2" s="7">
        <f>Totals!AI1</f>
        <v>0</v>
      </c>
      <c r="AF2" s="7">
        <f>Totals!AJ1</f>
        <v>0</v>
      </c>
      <c r="AG2" s="7">
        <f>Totals!AK1</f>
        <v>1</v>
      </c>
      <c r="AH2" s="7">
        <f>Totals!AL1</f>
        <v>0</v>
      </c>
      <c r="AI2" s="7">
        <f>Totals!AM1</f>
        <v>0</v>
      </c>
      <c r="AJ2" s="7">
        <f>Totals!AN1</f>
        <v>0</v>
      </c>
      <c r="AK2" s="7">
        <f>Totals!AO1</f>
        <v>1</v>
      </c>
      <c r="AL2" s="7">
        <f>Totals!AP1</f>
        <v>0</v>
      </c>
      <c r="AM2" s="7">
        <f>Totals!AQ1</f>
        <v>0</v>
      </c>
      <c r="AN2" s="7">
        <f>Totals!AR1</f>
        <v>0</v>
      </c>
      <c r="AO2" s="7">
        <f>Totals!AS1</f>
        <v>0</v>
      </c>
      <c r="AP2" s="7">
        <f>Totals!AT1</f>
        <v>0</v>
      </c>
      <c r="AQ2" s="7">
        <f>Totals!AU1</f>
        <v>0</v>
      </c>
      <c r="AR2" s="7">
        <f>Totals!AV1</f>
        <v>0</v>
      </c>
      <c r="AS2" s="7">
        <f>Totals!AW1</f>
        <v>0</v>
      </c>
      <c r="AT2" s="7">
        <f>Totals!AX1</f>
        <v>0</v>
      </c>
      <c r="AU2" s="7">
        <f>Totals!AY1</f>
        <v>0</v>
      </c>
      <c r="AV2" s="7">
        <f>Totals!AZ1</f>
        <v>0</v>
      </c>
      <c r="AW2" s="7">
        <f>Totals!BA1</f>
        <v>0</v>
      </c>
    </row>
    <row r="3" spans="1:49" x14ac:dyDescent="0.25">
      <c r="A3" s="4"/>
      <c r="C3" s="7" t="str">
        <f>Totals!G2</f>
        <v>Event</v>
      </c>
      <c r="D3" s="7" t="str">
        <f>Totals!H2</f>
        <v>Hyundai Tournament of Champions</v>
      </c>
      <c r="E3" s="7" t="str">
        <f>Totals!I2</f>
        <v>Sony Open in Hawaii</v>
      </c>
      <c r="F3" s="7" t="str">
        <f>Totals!J2</f>
        <v>Humana Challenge in partnership with the Clinton F</v>
      </c>
      <c r="G3" s="7" t="str">
        <f>Totals!K2</f>
        <v>Waste Management Phoenix Open</v>
      </c>
      <c r="H3" s="7" t="str">
        <f>Totals!L2</f>
        <v>Farmers Insurance Open</v>
      </c>
      <c r="I3" s="7" t="str">
        <f>Totals!M2</f>
        <v>AT&amp;T Pebble Beach National Pro-Am</v>
      </c>
      <c r="J3" s="7" t="str">
        <f>Totals!N2</f>
        <v>Northern Trust Open</v>
      </c>
      <c r="K3" s="7" t="str">
        <f>Totals!O2</f>
        <v>The Honda Classic</v>
      </c>
      <c r="L3" s="7" t="str">
        <f>Totals!P2</f>
        <v>Puerto Rico Open presented by seepuertorico.com</v>
      </c>
      <c r="M3" s="7" t="str">
        <f>Totals!Q2</f>
        <v>World Golf Championships-Cadillac Championship</v>
      </c>
      <c r="N3" s="7" t="str">
        <f>Totals!R2</f>
        <v>Valspar Championship</v>
      </c>
      <c r="O3" s="7" t="str">
        <f>Totals!S2</f>
        <v>Arnold Palmer Invitational presented by Mastercard</v>
      </c>
      <c r="P3" s="7" t="str">
        <f>Totals!T2</f>
        <v>Valero Texas Open</v>
      </c>
      <c r="Q3" s="7" t="str">
        <f>Totals!U2</f>
        <v>Shell Houston Open</v>
      </c>
      <c r="R3" s="7" t="str">
        <f>Totals!V2</f>
        <v>The Masters</v>
      </c>
      <c r="S3" s="7" t="str">
        <f>Totals!W2</f>
        <v>RBC Heritage</v>
      </c>
      <c r="T3" s="7" t="str">
        <f>Totals!X2</f>
        <v>Zurich Classic of New OrleansTPC Louisiana</v>
      </c>
      <c r="U3" s="7" t="str">
        <f>Totals!Y2</f>
        <v>WGC-Cadillac Match PlayTPC Harding Park</v>
      </c>
      <c r="V3" s="7" t="str">
        <f>Totals!Z2</f>
        <v>THE PLAYERS ChampionshipTPC Sawgrass</v>
      </c>
      <c r="W3" s="7" t="str">
        <f>Totals!AA2</f>
        <v>Wells Fargo ChampionshipQuail Hollow Club</v>
      </c>
      <c r="X3" s="7" t="str">
        <f>Totals!AB2</f>
        <v>Crowne Plaza Invitational at ColonialColonial Country Club</v>
      </c>
      <c r="Y3" s="7" t="str">
        <f>Totals!AC2</f>
        <v>AT&amp;T Byron Nelson ChampionshipFour Seasons Resort and Club Dallas at Las Colinas</v>
      </c>
      <c r="Z3" s="7" t="str">
        <f>Totals!AD2</f>
        <v>the Memorial Tournament presented by NationwideMuirfield Village Golf Club</v>
      </c>
      <c r="AA3" s="7" t="str">
        <f>Totals!AE2</f>
        <v>FedEx St. Jude ClassicTPC Southwind</v>
      </c>
      <c r="AB3" s="7" t="str">
        <f>Totals!AF2</f>
        <v>U.S. Open ChampionshipChambers Bay</v>
      </c>
      <c r="AC3" s="7" t="str">
        <f>Totals!AG2</f>
        <v>Travelers ChampionshipTPC River Highlands</v>
      </c>
      <c r="AD3" s="7" t="str">
        <f>Totals!AH2</f>
        <v>The Greenbrier ClassicThe Greenbrier</v>
      </c>
      <c r="AE3" s="7" t="str">
        <f>Totals!AI2</f>
        <v>John Deere ClassicTPC Deere Run</v>
      </c>
      <c r="AF3" s="7" t="str">
        <f>Totals!AJ2</f>
        <v>Barbasol ChampionshipRobert Trent Jones at Grand National</v>
      </c>
      <c r="AG3" s="7" t="str">
        <f>Totals!AK2</f>
        <v>The Open ChampionshipSt. Andrews</v>
      </c>
      <c r="AH3" s="7" t="str">
        <f>Totals!AL2</f>
        <v>RBC Canadian OpenGlen Abbey Golf Club</v>
      </c>
      <c r="AI3" s="7" t="str">
        <f>Totals!AM2</f>
        <v>Quicken Loans NationalRobert Trent Jones Golf Club</v>
      </c>
      <c r="AJ3" s="7" t="str">
        <f>Totals!AN2</f>
        <v>Barracuda ChampionshipMontreux Golf and Country Club</v>
      </c>
      <c r="AK3" s="7" t="str">
        <f>Totals!AO2</f>
        <v>World Golf Championships - Bridgestone InvitationalFirestone Country Club</v>
      </c>
      <c r="AL3" s="7">
        <f>Totals!AP2</f>
        <v>0</v>
      </c>
      <c r="AM3" s="7">
        <f>Totals!AQ2</f>
        <v>0</v>
      </c>
      <c r="AN3" s="7">
        <f>Totals!AR2</f>
        <v>0</v>
      </c>
      <c r="AO3" s="7">
        <f>Totals!AS2</f>
        <v>0</v>
      </c>
      <c r="AP3" s="7">
        <f>Totals!AT2</f>
        <v>0</v>
      </c>
      <c r="AQ3" s="7">
        <f>Totals!AU2</f>
        <v>0</v>
      </c>
      <c r="AR3" s="7">
        <f>Totals!AV2</f>
        <v>0</v>
      </c>
      <c r="AS3" s="7">
        <f>Totals!AW2</f>
        <v>0</v>
      </c>
      <c r="AT3" s="7">
        <f>Totals!AX2</f>
        <v>0</v>
      </c>
      <c r="AU3" s="7">
        <f>Totals!AY2</f>
        <v>0</v>
      </c>
      <c r="AV3" s="7">
        <f>Totals!AZ2</f>
        <v>0</v>
      </c>
      <c r="AW3" s="7">
        <f>Totals!BA2</f>
        <v>0</v>
      </c>
    </row>
    <row r="4" spans="1:49" x14ac:dyDescent="0.25">
      <c r="A4" s="4"/>
      <c r="B4" s="4" t="s">
        <v>308</v>
      </c>
      <c r="C4" s="7" t="str">
        <f>Totals!G3</f>
        <v>Date</v>
      </c>
      <c r="D4" s="9">
        <f>Totals!H3</f>
        <v>42012</v>
      </c>
      <c r="E4" s="9">
        <f>Totals!I3</f>
        <v>42019</v>
      </c>
      <c r="F4" s="9">
        <f>Totals!J3</f>
        <v>42026</v>
      </c>
      <c r="G4" s="9">
        <f>Totals!K3</f>
        <v>42033</v>
      </c>
      <c r="H4" s="9">
        <f>Totals!L3</f>
        <v>42040</v>
      </c>
      <c r="I4" s="9">
        <f>Totals!M3</f>
        <v>42047</v>
      </c>
      <c r="J4" s="9">
        <f>Totals!N3</f>
        <v>42054</v>
      </c>
      <c r="K4" s="9">
        <f>Totals!O3</f>
        <v>42061</v>
      </c>
      <c r="L4" s="9">
        <f>Totals!P3</f>
        <v>42068</v>
      </c>
      <c r="M4" s="9">
        <f>Totals!Q3</f>
        <v>42068</v>
      </c>
      <c r="N4" s="9">
        <f>Totals!R3</f>
        <v>42075</v>
      </c>
      <c r="O4" s="9">
        <f>Totals!S3</f>
        <v>42082</v>
      </c>
      <c r="P4" s="9">
        <f>Totals!T3</f>
        <v>42089</v>
      </c>
      <c r="Q4" s="9">
        <f>Totals!U3</f>
        <v>42096</v>
      </c>
      <c r="R4" s="9">
        <f>Totals!V3</f>
        <v>42103</v>
      </c>
      <c r="S4" s="9">
        <f>Totals!W3</f>
        <v>42110</v>
      </c>
      <c r="T4" s="9">
        <f>Totals!X3</f>
        <v>42117</v>
      </c>
      <c r="U4" s="9">
        <f>Totals!Y3</f>
        <v>42124</v>
      </c>
      <c r="V4" s="9">
        <f>Totals!Z3</f>
        <v>42131</v>
      </c>
      <c r="W4" s="9">
        <f>Totals!AA3</f>
        <v>42138</v>
      </c>
      <c r="X4" s="9">
        <f>Totals!AB3</f>
        <v>42145</v>
      </c>
      <c r="Y4" s="9">
        <f>Totals!AC3</f>
        <v>42152</v>
      </c>
      <c r="Z4" s="9">
        <f>Totals!AD3</f>
        <v>42159</v>
      </c>
      <c r="AA4" s="9">
        <f>Totals!AE3</f>
        <v>42166</v>
      </c>
      <c r="AB4" s="9">
        <f>Totals!AF3</f>
        <v>42173</v>
      </c>
      <c r="AC4" s="9">
        <f>Totals!AG3</f>
        <v>42180</v>
      </c>
      <c r="AD4" s="9">
        <f>Totals!AH3</f>
        <v>42187</v>
      </c>
      <c r="AE4" s="9">
        <f>Totals!AI3</f>
        <v>42194</v>
      </c>
      <c r="AF4" s="9">
        <f>Totals!AJ3</f>
        <v>42201</v>
      </c>
      <c r="AG4" s="9">
        <f>Totals!AK3</f>
        <v>42201</v>
      </c>
      <c r="AH4" s="9">
        <f>Totals!AL3</f>
        <v>42208</v>
      </c>
      <c r="AI4" s="9">
        <f>Totals!AM3</f>
        <v>42215</v>
      </c>
      <c r="AJ4" s="9">
        <f>Totals!AN3</f>
        <v>42222</v>
      </c>
      <c r="AK4" s="9">
        <f>Totals!AO3</f>
        <v>42222</v>
      </c>
      <c r="AL4" s="9">
        <f>Totals!AP3</f>
        <v>42229</v>
      </c>
      <c r="AM4" s="9">
        <f>Totals!AQ3</f>
        <v>42236</v>
      </c>
      <c r="AN4" s="9">
        <f>Totals!AR3</f>
        <v>42243</v>
      </c>
      <c r="AO4" s="9">
        <f>Totals!AS3</f>
        <v>42250</v>
      </c>
      <c r="AP4" s="9">
        <f>Totals!AT3</f>
        <v>42257</v>
      </c>
      <c r="AQ4" s="9">
        <f>Totals!AU3</f>
        <v>42264</v>
      </c>
      <c r="AR4" s="9">
        <f>Totals!AV3</f>
        <v>42271</v>
      </c>
      <c r="AS4" s="9">
        <f>Totals!AW3</f>
        <v>42278</v>
      </c>
      <c r="AT4" s="9">
        <f>Totals!AX3</f>
        <v>42285</v>
      </c>
      <c r="AU4" s="9">
        <f>Totals!AY3</f>
        <v>42292</v>
      </c>
      <c r="AV4" s="9">
        <f>Totals!AZ3</f>
        <v>42299</v>
      </c>
      <c r="AW4" s="9">
        <f>Totals!BA3</f>
        <v>42306</v>
      </c>
    </row>
    <row r="5" spans="1:49" x14ac:dyDescent="0.25">
      <c r="A5" s="4" t="str">
        <f>Totals!A4</f>
        <v>Hackers</v>
      </c>
      <c r="B5" s="7">
        <f>SUM(D5:AW5)</f>
        <v>5</v>
      </c>
      <c r="D5" s="7">
        <f>IF((Totals!H4=MAX(Totals!H$4:H$23))*(Totals!H4&lt;&gt;0),1,0)</f>
        <v>0</v>
      </c>
      <c r="E5" s="7">
        <f>IF((Totals!I4=MAX(Totals!I$4:I$23))*(Totals!I4&lt;&gt;0),1,0)</f>
        <v>0</v>
      </c>
      <c r="F5" s="7">
        <f>IF((Totals!J4=MAX(Totals!J$4:J$23))*(Totals!J4&lt;&gt;0),1,0)</f>
        <v>0</v>
      </c>
      <c r="G5" s="7">
        <f>IF((Totals!K4=MAX(Totals!K$4:K$23))*(Totals!K4&lt;&gt;0),1,0)</f>
        <v>0</v>
      </c>
      <c r="H5" s="7">
        <f>IF((Totals!L4=MAX(Totals!L$4:L$23))*(Totals!L4&lt;&gt;0),1,0)</f>
        <v>0</v>
      </c>
      <c r="I5" s="7">
        <f>IF((Totals!M4=MAX(Totals!M$4:M$23))*(Totals!M4&lt;&gt;0),1,0)</f>
        <v>0</v>
      </c>
      <c r="J5" s="7">
        <f>IF((Totals!N4=MAX(Totals!N$4:N$23))*(Totals!N4&lt;&gt;0),1,0)</f>
        <v>0</v>
      </c>
      <c r="K5" s="7">
        <f>IF((Totals!O4=MAX(Totals!O$4:O$23))*(Totals!O4&lt;&gt;0),1,0)</f>
        <v>0</v>
      </c>
      <c r="L5" s="7">
        <f>IF((Totals!P4=MAX(Totals!P$4:P$23))*(Totals!P4&lt;&gt;0),1,0)</f>
        <v>0</v>
      </c>
      <c r="M5" s="7">
        <f>IF((Totals!Q4=MAX(Totals!Q$4:Q$23))*(Totals!Q4&lt;&gt;0),1,0)</f>
        <v>0</v>
      </c>
      <c r="N5" s="7">
        <f>IF((Totals!R4=MAX(Totals!R$4:R$23))*(Totals!R4&lt;&gt;0),1,0)</f>
        <v>0</v>
      </c>
      <c r="O5" s="7">
        <f>IF((Totals!S4=MAX(Totals!S$4:S$23))*(Totals!S4&lt;&gt;0),1,0)</f>
        <v>0</v>
      </c>
      <c r="P5" s="7">
        <f>IF((Totals!T4=MAX(Totals!T$4:T$23))*(Totals!T4&lt;&gt;0),1,0)</f>
        <v>0</v>
      </c>
      <c r="Q5" s="7">
        <f>IF((Totals!U4=MAX(Totals!U$4:U$23))*(Totals!U4&lt;&gt;0),1,0)</f>
        <v>0</v>
      </c>
      <c r="R5" s="7">
        <f>IF((Totals!V4=MAX(Totals!V$4:V$23))*(Totals!V4&lt;&gt;0),1,0)</f>
        <v>0</v>
      </c>
      <c r="S5" s="7">
        <f>IF((Totals!W4=MAX(Totals!W$4:W$23))*(Totals!W4&lt;&gt;0),1,0)</f>
        <v>0</v>
      </c>
      <c r="T5" s="7">
        <f>IF((Totals!X4=MAX(Totals!X$4:X$23))*(Totals!X4&lt;&gt;0),1,0)</f>
        <v>1</v>
      </c>
      <c r="U5" s="7">
        <f>IF((Totals!Y4=MAX(Totals!Y$4:Y$23))*(Totals!Y4&lt;&gt;0),1,0)</f>
        <v>1</v>
      </c>
      <c r="V5" s="7">
        <f>IF((Totals!Z4=MAX(Totals!Z$4:Z$23))*(Totals!Z4&lt;&gt;0),1,0)</f>
        <v>1</v>
      </c>
      <c r="W5" s="7">
        <f>IF((Totals!AA4=MAX(Totals!AA$4:AA$23))*(Totals!AA4&lt;&gt;0),1,0)</f>
        <v>1</v>
      </c>
      <c r="X5" s="7">
        <f>IF((Totals!AB4=MAX(Totals!AB$4:AB$23))*(Totals!AB4&lt;&gt;0),1,0)</f>
        <v>0</v>
      </c>
      <c r="Y5" s="7">
        <f>IF((Totals!AC4=MAX(Totals!AC$4:AC$23))*(Totals!AC4&lt;&gt;0),1,0)</f>
        <v>1</v>
      </c>
      <c r="Z5" s="7">
        <f>IF((Totals!AD4=MAX(Totals!AD$4:AD$23))*(Totals!AD4&lt;&gt;0),1,0)</f>
        <v>0</v>
      </c>
      <c r="AA5" s="7">
        <f>IF((Totals!AE4=MAX(Totals!AE$4:AE$23))*(Totals!AE4&lt;&gt;0),1,0)</f>
        <v>0</v>
      </c>
      <c r="AB5" s="7">
        <f>IF((Totals!AF4=MAX(Totals!AF$4:AF$23))*(Totals!AF4&lt;&gt;0),1,0)</f>
        <v>0</v>
      </c>
      <c r="AC5" s="7">
        <f>IF((Totals!AG4=MAX(Totals!AG$4:AG$23))*(Totals!AG4&lt;&gt;0),1,0)</f>
        <v>0</v>
      </c>
      <c r="AD5" s="7">
        <f>IF((Totals!AH4=MAX(Totals!AH$4:AH$23))*(Totals!AH4&lt;&gt;0),1,0)</f>
        <v>0</v>
      </c>
      <c r="AE5" s="7">
        <f>IF((Totals!AI4=MAX(Totals!AI$4:AI$23))*(Totals!AI4&lt;&gt;0),1,0)</f>
        <v>0</v>
      </c>
      <c r="AF5" s="7">
        <f>IF((Totals!AJ4=MAX(Totals!AJ$4:AJ$23))*(Totals!AJ4&lt;&gt;0),1,0)</f>
        <v>0</v>
      </c>
      <c r="AG5" s="7">
        <f>IF((Totals!AK4=MAX(Totals!AK$4:AK$23))*(Totals!AK4&lt;&gt;0),1,0)</f>
        <v>0</v>
      </c>
      <c r="AH5" s="7">
        <f>IF((Totals!AL4=MAX(Totals!AL$4:AL$23))*(Totals!AL4&lt;&gt;0),1,0)</f>
        <v>0</v>
      </c>
      <c r="AI5" s="7">
        <f>IF((Totals!AM4=MAX(Totals!AM$4:AM$23))*(Totals!AM4&lt;&gt;0),1,0)</f>
        <v>0</v>
      </c>
      <c r="AJ5" s="7">
        <f>IF((Totals!AN4=MAX(Totals!AN$4:AN$23))*(Totals!AN4&lt;&gt;0),1,0)</f>
        <v>0</v>
      </c>
      <c r="AK5" s="7">
        <f>IF((Totals!AO4=MAX(Totals!AO$4:AO$23))*(Totals!AO4&lt;&gt;0),1,0)</f>
        <v>0</v>
      </c>
      <c r="AL5" s="7">
        <f>IF((Totals!AP4=MAX(Totals!AP$4:AP$23))*(Totals!AP4&lt;&gt;0),1,0)</f>
        <v>0</v>
      </c>
      <c r="AM5" s="7">
        <f>IF((Totals!AQ4=MAX(Totals!AQ$4:AQ$23))*(Totals!AQ4&lt;&gt;0),1,0)</f>
        <v>0</v>
      </c>
      <c r="AN5" s="7">
        <f>IF((Totals!AR4=MAX(Totals!AR$4:AR$23))*(Totals!AR4&lt;&gt;0),1,0)</f>
        <v>0</v>
      </c>
      <c r="AO5" s="7">
        <f>IF((Totals!AS4=MAX(Totals!AS$4:AS$23))*(Totals!AS4&lt;&gt;0),1,0)</f>
        <v>0</v>
      </c>
      <c r="AP5" s="7">
        <f>IF((Totals!AT4=MAX(Totals!AT$4:AT$23))*(Totals!AT4&lt;&gt;0),1,0)</f>
        <v>0</v>
      </c>
      <c r="AQ5" s="7">
        <f>IF((Totals!AU4=MAX(Totals!AU$4:AU$23))*(Totals!AU4&lt;&gt;0),1,0)</f>
        <v>0</v>
      </c>
      <c r="AR5" s="7">
        <f>IF((Totals!AV4=MAX(Totals!AV$4:AV$23))*(Totals!AV4&lt;&gt;0),1,0)</f>
        <v>0</v>
      </c>
      <c r="AS5" s="7">
        <f>IF((Totals!AW4=MAX(Totals!AW$4:AW$23))*(Totals!AW4&lt;&gt;0),1,0)</f>
        <v>0</v>
      </c>
      <c r="AT5" s="7">
        <f>IF((Totals!AX4=MAX(Totals!AX$4:AX$23))*(Totals!AX4&lt;&gt;0),1,0)</f>
        <v>0</v>
      </c>
      <c r="AU5" s="7">
        <f>IF((Totals!AY4=MAX(Totals!AY$4:AY$23))*(Totals!AY4&lt;&gt;0),1,0)</f>
        <v>0</v>
      </c>
      <c r="AV5" s="7">
        <f>IF((Totals!AZ4=MAX(Totals!AZ$4:AZ$23))*(Totals!AZ4&lt;&gt;0),1,0)</f>
        <v>0</v>
      </c>
      <c r="AW5" s="7">
        <f>IF((Totals!BA4=MAX(Totals!BA$4:BA$23))*(Totals!BA4&lt;&gt;0),1,0)</f>
        <v>0</v>
      </c>
    </row>
    <row r="6" spans="1:49" x14ac:dyDescent="0.25">
      <c r="A6" s="4" t="str">
        <f>Totals!A5</f>
        <v>Full Catastrophe</v>
      </c>
      <c r="B6" s="7">
        <f t="shared" ref="B6:B24" si="0">SUM(D6:AW6)</f>
        <v>0</v>
      </c>
      <c r="D6" s="7">
        <f>IF((Totals!H5=MAX(Totals!H$4:H$23))*(Totals!H5&lt;&gt;0),1,0)</f>
        <v>0</v>
      </c>
      <c r="E6" s="7">
        <f>IF((Totals!I5=MAX(Totals!I$4:I$23))*(Totals!I5&lt;&gt;0),1,0)</f>
        <v>0</v>
      </c>
      <c r="F6" s="7">
        <f>IF((Totals!J5=MAX(Totals!J$4:J$23))*(Totals!J5&lt;&gt;0),1,0)</f>
        <v>0</v>
      </c>
      <c r="G6" s="7">
        <f>IF((Totals!K5=MAX(Totals!K$4:K$23))*(Totals!K5&lt;&gt;0),1,0)</f>
        <v>0</v>
      </c>
      <c r="H6" s="7">
        <f>IF((Totals!L5=MAX(Totals!L$4:L$23))*(Totals!L5&lt;&gt;0),1,0)</f>
        <v>0</v>
      </c>
      <c r="I6" s="7">
        <f>IF((Totals!M5=MAX(Totals!M$4:M$23))*(Totals!M5&lt;&gt;0),1,0)</f>
        <v>0</v>
      </c>
      <c r="J6" s="7">
        <f>IF((Totals!N5=MAX(Totals!N$4:N$23))*(Totals!N5&lt;&gt;0),1,0)</f>
        <v>0</v>
      </c>
      <c r="K6" s="7">
        <f>IF((Totals!O5=MAX(Totals!O$4:O$23))*(Totals!O5&lt;&gt;0),1,0)</f>
        <v>0</v>
      </c>
      <c r="L6" s="7">
        <f>IF((Totals!P5=MAX(Totals!P$4:P$23))*(Totals!P5&lt;&gt;0),1,0)</f>
        <v>0</v>
      </c>
      <c r="M6" s="7">
        <f>IF((Totals!Q5=MAX(Totals!Q$4:Q$23))*(Totals!Q5&lt;&gt;0),1,0)</f>
        <v>0</v>
      </c>
      <c r="N6" s="7">
        <f>IF((Totals!R5=MAX(Totals!R$4:R$23))*(Totals!R5&lt;&gt;0),1,0)</f>
        <v>0</v>
      </c>
      <c r="O6" s="7">
        <f>IF((Totals!S5=MAX(Totals!S$4:S$23))*(Totals!S5&lt;&gt;0),1,0)</f>
        <v>0</v>
      </c>
      <c r="P6" s="7">
        <f>IF((Totals!T5=MAX(Totals!T$4:T$23))*(Totals!T5&lt;&gt;0),1,0)</f>
        <v>0</v>
      </c>
      <c r="Q6" s="7">
        <f>IF((Totals!U5=MAX(Totals!U$4:U$23))*(Totals!U5&lt;&gt;0),1,0)</f>
        <v>0</v>
      </c>
      <c r="R6" s="7">
        <f>IF((Totals!V5=MAX(Totals!V$4:V$23))*(Totals!V5&lt;&gt;0),1,0)</f>
        <v>0</v>
      </c>
      <c r="S6" s="7">
        <f>IF((Totals!W5=MAX(Totals!W$4:W$23))*(Totals!W5&lt;&gt;0),1,0)</f>
        <v>0</v>
      </c>
      <c r="T6" s="7">
        <f>IF((Totals!X5=MAX(Totals!X$4:X$23))*(Totals!X5&lt;&gt;0),1,0)</f>
        <v>0</v>
      </c>
      <c r="U6" s="7">
        <f>IF((Totals!Y5=MAX(Totals!Y$4:Y$23))*(Totals!Y5&lt;&gt;0),1,0)</f>
        <v>0</v>
      </c>
      <c r="V6" s="7">
        <f>IF((Totals!Z5=MAX(Totals!Z$4:Z$23))*(Totals!Z5&lt;&gt;0),1,0)</f>
        <v>0</v>
      </c>
      <c r="W6" s="7">
        <f>IF((Totals!AA5=MAX(Totals!AA$4:AA$23))*(Totals!AA5&lt;&gt;0),1,0)</f>
        <v>0</v>
      </c>
      <c r="X6" s="7">
        <f>IF((Totals!AB5=MAX(Totals!AB$4:AB$23))*(Totals!AB5&lt;&gt;0),1,0)</f>
        <v>0</v>
      </c>
      <c r="Y6" s="7">
        <f>IF((Totals!AC5=MAX(Totals!AC$4:AC$23))*(Totals!AC5&lt;&gt;0),1,0)</f>
        <v>0</v>
      </c>
      <c r="Z6" s="7">
        <f>IF((Totals!AD5=MAX(Totals!AD$4:AD$23))*(Totals!AD5&lt;&gt;0),1,0)</f>
        <v>0</v>
      </c>
      <c r="AA6" s="7">
        <f>IF((Totals!AE5=MAX(Totals!AE$4:AE$23))*(Totals!AE5&lt;&gt;0),1,0)</f>
        <v>0</v>
      </c>
      <c r="AB6" s="7">
        <f>IF((Totals!AF5=MAX(Totals!AF$4:AF$23))*(Totals!AF5&lt;&gt;0),1,0)</f>
        <v>0</v>
      </c>
      <c r="AC6" s="7">
        <f>IF((Totals!AG5=MAX(Totals!AG$4:AG$23))*(Totals!AG5&lt;&gt;0),1,0)</f>
        <v>0</v>
      </c>
      <c r="AD6" s="7">
        <f>IF((Totals!AH5=MAX(Totals!AH$4:AH$23))*(Totals!AH5&lt;&gt;0),1,0)</f>
        <v>0</v>
      </c>
      <c r="AE6" s="7">
        <f>IF((Totals!AI5=MAX(Totals!AI$4:AI$23))*(Totals!AI5&lt;&gt;0),1,0)</f>
        <v>0</v>
      </c>
      <c r="AF6" s="7">
        <f>IF((Totals!AJ5=MAX(Totals!AJ$4:AJ$23))*(Totals!AJ5&lt;&gt;0),1,0)</f>
        <v>0</v>
      </c>
      <c r="AG6" s="7">
        <f>IF((Totals!AK5=MAX(Totals!AK$4:AK$23))*(Totals!AK5&lt;&gt;0),1,0)</f>
        <v>0</v>
      </c>
      <c r="AH6" s="7">
        <f>IF((Totals!AL5=MAX(Totals!AL$4:AL$23))*(Totals!AL5&lt;&gt;0),1,0)</f>
        <v>0</v>
      </c>
      <c r="AI6" s="7">
        <f>IF((Totals!AM5=MAX(Totals!AM$4:AM$23))*(Totals!AM5&lt;&gt;0),1,0)</f>
        <v>0</v>
      </c>
      <c r="AJ6" s="7">
        <f>IF((Totals!AN5=MAX(Totals!AN$4:AN$23))*(Totals!AN5&lt;&gt;0),1,0)</f>
        <v>0</v>
      </c>
      <c r="AK6" s="7">
        <f>IF((Totals!AO5=MAX(Totals!AO$4:AO$23))*(Totals!AO5&lt;&gt;0),1,0)</f>
        <v>0</v>
      </c>
      <c r="AL6" s="7">
        <f>IF((Totals!AP5=MAX(Totals!AP$4:AP$23))*(Totals!AP5&lt;&gt;0),1,0)</f>
        <v>0</v>
      </c>
      <c r="AM6" s="7">
        <f>IF((Totals!AQ5=MAX(Totals!AQ$4:AQ$23))*(Totals!AQ5&lt;&gt;0),1,0)</f>
        <v>0</v>
      </c>
      <c r="AN6" s="7">
        <f>IF((Totals!AR5=MAX(Totals!AR$4:AR$23))*(Totals!AR5&lt;&gt;0),1,0)</f>
        <v>0</v>
      </c>
      <c r="AO6" s="7">
        <f>IF((Totals!AS5=MAX(Totals!AS$4:AS$23))*(Totals!AS5&lt;&gt;0),1,0)</f>
        <v>0</v>
      </c>
      <c r="AP6" s="7">
        <f>IF((Totals!AT5=MAX(Totals!AT$4:AT$23))*(Totals!AT5&lt;&gt;0),1,0)</f>
        <v>0</v>
      </c>
      <c r="AQ6" s="7">
        <f>IF((Totals!AU5=MAX(Totals!AU$4:AU$23))*(Totals!AU5&lt;&gt;0),1,0)</f>
        <v>0</v>
      </c>
      <c r="AR6" s="7">
        <f>IF((Totals!AV5=MAX(Totals!AV$4:AV$23))*(Totals!AV5&lt;&gt;0),1,0)</f>
        <v>0</v>
      </c>
      <c r="AS6" s="7">
        <f>IF((Totals!AW5=MAX(Totals!AW$4:AW$23))*(Totals!AW5&lt;&gt;0),1,0)</f>
        <v>0</v>
      </c>
      <c r="AT6" s="7">
        <f>IF((Totals!AX5=MAX(Totals!AX$4:AX$23))*(Totals!AX5&lt;&gt;0),1,0)</f>
        <v>0</v>
      </c>
      <c r="AU6" s="7">
        <f>IF((Totals!AY5=MAX(Totals!AY$4:AY$23))*(Totals!AY5&lt;&gt;0),1,0)</f>
        <v>0</v>
      </c>
      <c r="AV6" s="7">
        <f>IF((Totals!AZ5=MAX(Totals!AZ$4:AZ$23))*(Totals!AZ5&lt;&gt;0),1,0)</f>
        <v>0</v>
      </c>
      <c r="AW6" s="7">
        <f>IF((Totals!BA5=MAX(Totals!BA$4:BA$23))*(Totals!BA5&lt;&gt;0),1,0)</f>
        <v>0</v>
      </c>
    </row>
    <row r="7" spans="1:49" x14ac:dyDescent="0.25">
      <c r="A7" s="4" t="str">
        <f>Totals!A6</f>
        <v>Fred's Duffers</v>
      </c>
      <c r="B7" s="7">
        <f t="shared" si="0"/>
        <v>0</v>
      </c>
      <c r="D7" s="7">
        <f>IF((Totals!H6=MAX(Totals!H$4:H$23))*(Totals!H6&lt;&gt;0),1,0)</f>
        <v>0</v>
      </c>
      <c r="E7" s="7">
        <f>IF((Totals!I6=MAX(Totals!I$4:I$23))*(Totals!I6&lt;&gt;0),1,0)</f>
        <v>0</v>
      </c>
      <c r="F7" s="7">
        <f>IF((Totals!J6=MAX(Totals!J$4:J$23))*(Totals!J6&lt;&gt;0),1,0)</f>
        <v>0</v>
      </c>
      <c r="G7" s="7">
        <f>IF((Totals!K6=MAX(Totals!K$4:K$23))*(Totals!K6&lt;&gt;0),1,0)</f>
        <v>0</v>
      </c>
      <c r="H7" s="7">
        <f>IF((Totals!L6=MAX(Totals!L$4:L$23))*(Totals!L6&lt;&gt;0),1,0)</f>
        <v>0</v>
      </c>
      <c r="I7" s="7">
        <f>IF((Totals!M6=MAX(Totals!M$4:M$23))*(Totals!M6&lt;&gt;0),1,0)</f>
        <v>0</v>
      </c>
      <c r="J7" s="7">
        <f>IF((Totals!N6=MAX(Totals!N$4:N$23))*(Totals!N6&lt;&gt;0),1,0)</f>
        <v>0</v>
      </c>
      <c r="K7" s="7">
        <f>IF((Totals!O6=MAX(Totals!O$4:O$23))*(Totals!O6&lt;&gt;0),1,0)</f>
        <v>0</v>
      </c>
      <c r="L7" s="7">
        <f>IF((Totals!P6=MAX(Totals!P$4:P$23))*(Totals!P6&lt;&gt;0),1,0)</f>
        <v>0</v>
      </c>
      <c r="M7" s="7">
        <f>IF((Totals!Q6=MAX(Totals!Q$4:Q$23))*(Totals!Q6&lt;&gt;0),1,0)</f>
        <v>0</v>
      </c>
      <c r="N7" s="7">
        <f>IF((Totals!R6=MAX(Totals!R$4:R$23))*(Totals!R6&lt;&gt;0),1,0)</f>
        <v>0</v>
      </c>
      <c r="O7" s="7">
        <f>IF((Totals!S6=MAX(Totals!S$4:S$23))*(Totals!S6&lt;&gt;0),1,0)</f>
        <v>0</v>
      </c>
      <c r="P7" s="7">
        <f>IF((Totals!T6=MAX(Totals!T$4:T$23))*(Totals!T6&lt;&gt;0),1,0)</f>
        <v>0</v>
      </c>
      <c r="Q7" s="7">
        <f>IF((Totals!U6=MAX(Totals!U$4:U$23))*(Totals!U6&lt;&gt;0),1,0)</f>
        <v>0</v>
      </c>
      <c r="R7" s="7">
        <f>IF((Totals!V6=MAX(Totals!V$4:V$23))*(Totals!V6&lt;&gt;0),1,0)</f>
        <v>0</v>
      </c>
      <c r="S7" s="7">
        <f>IF((Totals!W6=MAX(Totals!W$4:W$23))*(Totals!W6&lt;&gt;0),1,0)</f>
        <v>0</v>
      </c>
      <c r="T7" s="7">
        <f>IF((Totals!X6=MAX(Totals!X$4:X$23))*(Totals!X6&lt;&gt;0),1,0)</f>
        <v>0</v>
      </c>
      <c r="U7" s="7">
        <f>IF((Totals!Y6=MAX(Totals!Y$4:Y$23))*(Totals!Y6&lt;&gt;0),1,0)</f>
        <v>0</v>
      </c>
      <c r="V7" s="7">
        <f>IF((Totals!Z6=MAX(Totals!Z$4:Z$23))*(Totals!Z6&lt;&gt;0),1,0)</f>
        <v>0</v>
      </c>
      <c r="W7" s="7">
        <f>IF((Totals!AA6=MAX(Totals!AA$4:AA$23))*(Totals!AA6&lt;&gt;0),1,0)</f>
        <v>0</v>
      </c>
      <c r="X7" s="7">
        <f>IF((Totals!AB6=MAX(Totals!AB$4:AB$23))*(Totals!AB6&lt;&gt;0),1,0)</f>
        <v>0</v>
      </c>
      <c r="Y7" s="7">
        <f>IF((Totals!AC6=MAX(Totals!AC$4:AC$23))*(Totals!AC6&lt;&gt;0),1,0)</f>
        <v>0</v>
      </c>
      <c r="Z7" s="7">
        <f>IF((Totals!AD6=MAX(Totals!AD$4:AD$23))*(Totals!AD6&lt;&gt;0),1,0)</f>
        <v>0</v>
      </c>
      <c r="AA7" s="7">
        <f>IF((Totals!AE6=MAX(Totals!AE$4:AE$23))*(Totals!AE6&lt;&gt;0),1,0)</f>
        <v>0</v>
      </c>
      <c r="AB7" s="7">
        <f>IF((Totals!AF6=MAX(Totals!AF$4:AF$23))*(Totals!AF6&lt;&gt;0),1,0)</f>
        <v>0</v>
      </c>
      <c r="AC7" s="7">
        <f>IF((Totals!AG6=MAX(Totals!AG$4:AG$23))*(Totals!AG6&lt;&gt;0),1,0)</f>
        <v>0</v>
      </c>
      <c r="AD7" s="7">
        <f>IF((Totals!AH6=MAX(Totals!AH$4:AH$23))*(Totals!AH6&lt;&gt;0),1,0)</f>
        <v>0</v>
      </c>
      <c r="AE7" s="7">
        <f>IF((Totals!AI6=MAX(Totals!AI$4:AI$23))*(Totals!AI6&lt;&gt;0),1,0)</f>
        <v>0</v>
      </c>
      <c r="AF7" s="7">
        <f>IF((Totals!AJ6=MAX(Totals!AJ$4:AJ$23))*(Totals!AJ6&lt;&gt;0),1,0)</f>
        <v>0</v>
      </c>
      <c r="AG7" s="7">
        <f>IF((Totals!AK6=MAX(Totals!AK$4:AK$23))*(Totals!AK6&lt;&gt;0),1,0)</f>
        <v>0</v>
      </c>
      <c r="AH7" s="7">
        <f>IF((Totals!AL6=MAX(Totals!AL$4:AL$23))*(Totals!AL6&lt;&gt;0),1,0)</f>
        <v>0</v>
      </c>
      <c r="AI7" s="7">
        <f>IF((Totals!AM6=MAX(Totals!AM$4:AM$23))*(Totals!AM6&lt;&gt;0),1,0)</f>
        <v>0</v>
      </c>
      <c r="AJ7" s="7">
        <f>IF((Totals!AN6=MAX(Totals!AN$4:AN$23))*(Totals!AN6&lt;&gt;0),1,0)</f>
        <v>0</v>
      </c>
      <c r="AK7" s="7">
        <f>IF((Totals!AO6=MAX(Totals!AO$4:AO$23))*(Totals!AO6&lt;&gt;0),1,0)</f>
        <v>0</v>
      </c>
      <c r="AL7" s="7">
        <f>IF((Totals!AP6=MAX(Totals!AP$4:AP$23))*(Totals!AP6&lt;&gt;0),1,0)</f>
        <v>0</v>
      </c>
      <c r="AM7" s="7">
        <f>IF((Totals!AQ6=MAX(Totals!AQ$4:AQ$23))*(Totals!AQ6&lt;&gt;0),1,0)</f>
        <v>0</v>
      </c>
      <c r="AN7" s="7">
        <f>IF((Totals!AR6=MAX(Totals!AR$4:AR$23))*(Totals!AR6&lt;&gt;0),1,0)</f>
        <v>0</v>
      </c>
      <c r="AO7" s="7">
        <f>IF((Totals!AS6=MAX(Totals!AS$4:AS$23))*(Totals!AS6&lt;&gt;0),1,0)</f>
        <v>0</v>
      </c>
      <c r="AP7" s="7">
        <f>IF((Totals!AT6=MAX(Totals!AT$4:AT$23))*(Totals!AT6&lt;&gt;0),1,0)</f>
        <v>0</v>
      </c>
      <c r="AQ7" s="7">
        <f>IF((Totals!AU6=MAX(Totals!AU$4:AU$23))*(Totals!AU6&lt;&gt;0),1,0)</f>
        <v>0</v>
      </c>
      <c r="AR7" s="7">
        <f>IF((Totals!AV6=MAX(Totals!AV$4:AV$23))*(Totals!AV6&lt;&gt;0),1,0)</f>
        <v>0</v>
      </c>
      <c r="AS7" s="7">
        <f>IF((Totals!AW6=MAX(Totals!AW$4:AW$23))*(Totals!AW6&lt;&gt;0),1,0)</f>
        <v>0</v>
      </c>
      <c r="AT7" s="7">
        <f>IF((Totals!AX6=MAX(Totals!AX$4:AX$23))*(Totals!AX6&lt;&gt;0),1,0)</f>
        <v>0</v>
      </c>
      <c r="AU7" s="7">
        <f>IF((Totals!AY6=MAX(Totals!AY$4:AY$23))*(Totals!AY6&lt;&gt;0),1,0)</f>
        <v>0</v>
      </c>
      <c r="AV7" s="7">
        <f>IF((Totals!AZ6=MAX(Totals!AZ$4:AZ$23))*(Totals!AZ6&lt;&gt;0),1,0)</f>
        <v>0</v>
      </c>
      <c r="AW7" s="7">
        <f>IF((Totals!BA6=MAX(Totals!BA$4:BA$23))*(Totals!BA6&lt;&gt;0),1,0)</f>
        <v>0</v>
      </c>
    </row>
    <row r="8" spans="1:49" x14ac:dyDescent="0.25">
      <c r="A8" s="4" t="str">
        <f>Totals!A7</f>
        <v>The Bush League</v>
      </c>
      <c r="B8" s="7">
        <f t="shared" si="0"/>
        <v>1</v>
      </c>
      <c r="D8" s="7">
        <f>IF((Totals!H7=MAX(Totals!H$4:H$23))*(Totals!H7&lt;&gt;0),1,0)</f>
        <v>0</v>
      </c>
      <c r="E8" s="7">
        <f>IF((Totals!I7=MAX(Totals!I$4:I$23))*(Totals!I7&lt;&gt;0),1,0)</f>
        <v>0</v>
      </c>
      <c r="F8" s="7">
        <f>IF((Totals!J7=MAX(Totals!J$4:J$23))*(Totals!J7&lt;&gt;0),1,0)</f>
        <v>0</v>
      </c>
      <c r="G8" s="7">
        <f>IF((Totals!K7=MAX(Totals!K$4:K$23))*(Totals!K7&lt;&gt;0),1,0)</f>
        <v>0</v>
      </c>
      <c r="H8" s="7">
        <f>IF((Totals!L7=MAX(Totals!L$4:L$23))*(Totals!L7&lt;&gt;0),1,0)</f>
        <v>0</v>
      </c>
      <c r="I8" s="7">
        <f>IF((Totals!M7=MAX(Totals!M$4:M$23))*(Totals!M7&lt;&gt;0),1,0)</f>
        <v>0</v>
      </c>
      <c r="J8" s="7">
        <f>IF((Totals!N7=MAX(Totals!N$4:N$23))*(Totals!N7&lt;&gt;0),1,0)</f>
        <v>0</v>
      </c>
      <c r="K8" s="7">
        <f>IF((Totals!O7=MAX(Totals!O$4:O$23))*(Totals!O7&lt;&gt;0),1,0)</f>
        <v>0</v>
      </c>
      <c r="L8" s="7">
        <f>IF((Totals!P7=MAX(Totals!P$4:P$23))*(Totals!P7&lt;&gt;0),1,0)</f>
        <v>0</v>
      </c>
      <c r="M8" s="7">
        <f>IF((Totals!Q7=MAX(Totals!Q$4:Q$23))*(Totals!Q7&lt;&gt;0),1,0)</f>
        <v>0</v>
      </c>
      <c r="N8" s="7">
        <f>IF((Totals!R7=MAX(Totals!R$4:R$23))*(Totals!R7&lt;&gt;0),1,0)</f>
        <v>0</v>
      </c>
      <c r="O8" s="7">
        <f>IF((Totals!S7=MAX(Totals!S$4:S$23))*(Totals!S7&lt;&gt;0),1,0)</f>
        <v>0</v>
      </c>
      <c r="P8" s="7">
        <f>IF((Totals!T7=MAX(Totals!T$4:T$23))*(Totals!T7&lt;&gt;0),1,0)</f>
        <v>0</v>
      </c>
      <c r="Q8" s="7">
        <f>IF((Totals!U7=MAX(Totals!U$4:U$23))*(Totals!U7&lt;&gt;0),1,0)</f>
        <v>0</v>
      </c>
      <c r="R8" s="7">
        <f>IF((Totals!V7=MAX(Totals!V$4:V$23))*(Totals!V7&lt;&gt;0),1,0)</f>
        <v>0</v>
      </c>
      <c r="S8" s="7">
        <f>IF((Totals!W7=MAX(Totals!W$4:W$23))*(Totals!W7&lt;&gt;0),1,0)</f>
        <v>0</v>
      </c>
      <c r="T8" s="7">
        <f>IF((Totals!X7=MAX(Totals!X$4:X$23))*(Totals!X7&lt;&gt;0),1,0)</f>
        <v>0</v>
      </c>
      <c r="U8" s="7">
        <f>IF((Totals!Y7=MAX(Totals!Y$4:Y$23))*(Totals!Y7&lt;&gt;0),1,0)</f>
        <v>0</v>
      </c>
      <c r="V8" s="7">
        <f>IF((Totals!Z7=MAX(Totals!Z$4:Z$23))*(Totals!Z7&lt;&gt;0),1,0)</f>
        <v>0</v>
      </c>
      <c r="W8" s="7">
        <f>IF((Totals!AA7=MAX(Totals!AA$4:AA$23))*(Totals!AA7&lt;&gt;0),1,0)</f>
        <v>0</v>
      </c>
      <c r="X8" s="7">
        <f>IF((Totals!AB7=MAX(Totals!AB$4:AB$23))*(Totals!AB7&lt;&gt;0),1,0)</f>
        <v>1</v>
      </c>
      <c r="Y8" s="7">
        <f>IF((Totals!AC7=MAX(Totals!AC$4:AC$23))*(Totals!AC7&lt;&gt;0),1,0)</f>
        <v>0</v>
      </c>
      <c r="Z8" s="7">
        <f>IF((Totals!AD7=MAX(Totals!AD$4:AD$23))*(Totals!AD7&lt;&gt;0),1,0)</f>
        <v>0</v>
      </c>
      <c r="AA8" s="7">
        <f>IF((Totals!AE7=MAX(Totals!AE$4:AE$23))*(Totals!AE7&lt;&gt;0),1,0)</f>
        <v>0</v>
      </c>
      <c r="AB8" s="7">
        <f>IF((Totals!AF7=MAX(Totals!AF$4:AF$23))*(Totals!AF7&lt;&gt;0),1,0)</f>
        <v>0</v>
      </c>
      <c r="AC8" s="7">
        <f>IF((Totals!AG7=MAX(Totals!AG$4:AG$23))*(Totals!AG7&lt;&gt;0),1,0)</f>
        <v>0</v>
      </c>
      <c r="AD8" s="7">
        <f>IF((Totals!AH7=MAX(Totals!AH$4:AH$23))*(Totals!AH7&lt;&gt;0),1,0)</f>
        <v>0</v>
      </c>
      <c r="AE8" s="7">
        <f>IF((Totals!AI7=MAX(Totals!AI$4:AI$23))*(Totals!AI7&lt;&gt;0),1,0)</f>
        <v>0</v>
      </c>
      <c r="AF8" s="7">
        <f>IF((Totals!AJ7=MAX(Totals!AJ$4:AJ$23))*(Totals!AJ7&lt;&gt;0),1,0)</f>
        <v>0</v>
      </c>
      <c r="AG8" s="7">
        <f>IF((Totals!AK7=MAX(Totals!AK$4:AK$23))*(Totals!AK7&lt;&gt;0),1,0)</f>
        <v>0</v>
      </c>
      <c r="AH8" s="7">
        <f>IF((Totals!AL7=MAX(Totals!AL$4:AL$23))*(Totals!AL7&lt;&gt;0),1,0)</f>
        <v>0</v>
      </c>
      <c r="AI8" s="7">
        <f>IF((Totals!AM7=MAX(Totals!AM$4:AM$23))*(Totals!AM7&lt;&gt;0),1,0)</f>
        <v>0</v>
      </c>
      <c r="AJ8" s="7">
        <f>IF((Totals!AN7=MAX(Totals!AN$4:AN$23))*(Totals!AN7&lt;&gt;0),1,0)</f>
        <v>0</v>
      </c>
      <c r="AK8" s="7">
        <f>IF((Totals!AO7=MAX(Totals!AO$4:AO$23))*(Totals!AO7&lt;&gt;0),1,0)</f>
        <v>0</v>
      </c>
      <c r="AL8" s="7">
        <f>IF((Totals!AP7=MAX(Totals!AP$4:AP$23))*(Totals!AP7&lt;&gt;0),1,0)</f>
        <v>0</v>
      </c>
      <c r="AM8" s="7">
        <f>IF((Totals!AQ7=MAX(Totals!AQ$4:AQ$23))*(Totals!AQ7&lt;&gt;0),1,0)</f>
        <v>0</v>
      </c>
      <c r="AN8" s="7">
        <f>IF((Totals!AR7=MAX(Totals!AR$4:AR$23))*(Totals!AR7&lt;&gt;0),1,0)</f>
        <v>0</v>
      </c>
      <c r="AO8" s="7">
        <f>IF((Totals!AS7=MAX(Totals!AS$4:AS$23))*(Totals!AS7&lt;&gt;0),1,0)</f>
        <v>0</v>
      </c>
      <c r="AP8" s="7">
        <f>IF((Totals!AT7=MAX(Totals!AT$4:AT$23))*(Totals!AT7&lt;&gt;0),1,0)</f>
        <v>0</v>
      </c>
      <c r="AQ8" s="7">
        <f>IF((Totals!AU7=MAX(Totals!AU$4:AU$23))*(Totals!AU7&lt;&gt;0),1,0)</f>
        <v>0</v>
      </c>
      <c r="AR8" s="7">
        <f>IF((Totals!AV7=MAX(Totals!AV$4:AV$23))*(Totals!AV7&lt;&gt;0),1,0)</f>
        <v>0</v>
      </c>
      <c r="AS8" s="7">
        <f>IF((Totals!AW7=MAX(Totals!AW$4:AW$23))*(Totals!AW7&lt;&gt;0),1,0)</f>
        <v>0</v>
      </c>
      <c r="AT8" s="7">
        <f>IF((Totals!AX7=MAX(Totals!AX$4:AX$23))*(Totals!AX7&lt;&gt;0),1,0)</f>
        <v>0</v>
      </c>
      <c r="AU8" s="7">
        <f>IF((Totals!AY7=MAX(Totals!AY$4:AY$23))*(Totals!AY7&lt;&gt;0),1,0)</f>
        <v>0</v>
      </c>
      <c r="AV8" s="7">
        <f>IF((Totals!AZ7=MAX(Totals!AZ$4:AZ$23))*(Totals!AZ7&lt;&gt;0),1,0)</f>
        <v>0</v>
      </c>
      <c r="AW8" s="7">
        <f>IF((Totals!BA7=MAX(Totals!BA$4:BA$23))*(Totals!BA7&lt;&gt;0),1,0)</f>
        <v>0</v>
      </c>
    </row>
    <row r="9" spans="1:49" x14ac:dyDescent="0.25">
      <c r="A9" s="4">
        <f>Totals!A8</f>
        <v>0</v>
      </c>
      <c r="B9" s="7">
        <f t="shared" si="0"/>
        <v>0</v>
      </c>
      <c r="D9" s="7">
        <f>IF((Totals!H8=MAX(Totals!H$4:H$23))*(Totals!H8&lt;&gt;0),1,0)</f>
        <v>0</v>
      </c>
      <c r="E9" s="7">
        <f>IF((Totals!I8=MAX(Totals!I$4:I$23))*(Totals!I8&lt;&gt;0),1,0)</f>
        <v>0</v>
      </c>
      <c r="F9" s="7">
        <f>IF((Totals!J8=MAX(Totals!J$4:J$23))*(Totals!J8&lt;&gt;0),1,0)</f>
        <v>0</v>
      </c>
      <c r="G9" s="7">
        <f>IF((Totals!K8=MAX(Totals!K$4:K$23))*(Totals!K8&lt;&gt;0),1,0)</f>
        <v>0</v>
      </c>
      <c r="H9" s="7">
        <f>IF((Totals!L8=MAX(Totals!L$4:L$23))*(Totals!L8&lt;&gt;0),1,0)</f>
        <v>0</v>
      </c>
      <c r="I9" s="7">
        <f>IF((Totals!M8=MAX(Totals!M$4:M$23))*(Totals!M8&lt;&gt;0),1,0)</f>
        <v>0</v>
      </c>
      <c r="J9" s="7">
        <f>IF((Totals!N8=MAX(Totals!N$4:N$23))*(Totals!N8&lt;&gt;0),1,0)</f>
        <v>0</v>
      </c>
      <c r="K9" s="7">
        <f>IF((Totals!O8=MAX(Totals!O$4:O$23))*(Totals!O8&lt;&gt;0),1,0)</f>
        <v>0</v>
      </c>
      <c r="L9" s="7">
        <f>IF((Totals!P8=MAX(Totals!P$4:P$23))*(Totals!P8&lt;&gt;0),1,0)</f>
        <v>0</v>
      </c>
      <c r="M9" s="7">
        <f>IF((Totals!Q8=MAX(Totals!Q$4:Q$23))*(Totals!Q8&lt;&gt;0),1,0)</f>
        <v>0</v>
      </c>
      <c r="N9" s="7">
        <f>IF((Totals!R8=MAX(Totals!R$4:R$23))*(Totals!R8&lt;&gt;0),1,0)</f>
        <v>0</v>
      </c>
      <c r="O9" s="7">
        <f>IF((Totals!S8=MAX(Totals!S$4:S$23))*(Totals!S8&lt;&gt;0),1,0)</f>
        <v>0</v>
      </c>
      <c r="P9" s="7">
        <f>IF((Totals!T8=MAX(Totals!T$4:T$23))*(Totals!T8&lt;&gt;0),1,0)</f>
        <v>0</v>
      </c>
      <c r="Q9" s="7">
        <f>IF((Totals!U8=MAX(Totals!U$4:U$23))*(Totals!U8&lt;&gt;0),1,0)</f>
        <v>0</v>
      </c>
      <c r="R9" s="7">
        <f>IF((Totals!V8=MAX(Totals!V$4:V$23))*(Totals!V8&lt;&gt;0),1,0)</f>
        <v>0</v>
      </c>
      <c r="S9" s="7">
        <f>IF((Totals!W8=MAX(Totals!W$4:W$23))*(Totals!W8&lt;&gt;0),1,0)</f>
        <v>0</v>
      </c>
      <c r="T9" s="7">
        <f>IF((Totals!X8=MAX(Totals!X$4:X$23))*(Totals!X8&lt;&gt;0),1,0)</f>
        <v>0</v>
      </c>
      <c r="U9" s="7">
        <f>IF((Totals!Y8=MAX(Totals!Y$4:Y$23))*(Totals!Y8&lt;&gt;0),1,0)</f>
        <v>0</v>
      </c>
      <c r="V9" s="7">
        <f>IF((Totals!Z8=MAX(Totals!Z$4:Z$23))*(Totals!Z8&lt;&gt;0),1,0)</f>
        <v>0</v>
      </c>
      <c r="W9" s="7">
        <f>IF((Totals!AA8=MAX(Totals!AA$4:AA$23))*(Totals!AA8&lt;&gt;0),1,0)</f>
        <v>0</v>
      </c>
      <c r="X9" s="7">
        <f>IF((Totals!AB8=MAX(Totals!AB$4:AB$23))*(Totals!AB8&lt;&gt;0),1,0)</f>
        <v>0</v>
      </c>
      <c r="Y9" s="7">
        <f>IF((Totals!AC8=MAX(Totals!AC$4:AC$23))*(Totals!AC8&lt;&gt;0),1,0)</f>
        <v>0</v>
      </c>
      <c r="Z9" s="7">
        <f>IF((Totals!AD8=MAX(Totals!AD$4:AD$23))*(Totals!AD8&lt;&gt;0),1,0)</f>
        <v>0</v>
      </c>
      <c r="AA9" s="7">
        <f>IF((Totals!AE8=MAX(Totals!AE$4:AE$23))*(Totals!AE8&lt;&gt;0),1,0)</f>
        <v>0</v>
      </c>
      <c r="AB9" s="7">
        <f>IF((Totals!AF8=MAX(Totals!AF$4:AF$23))*(Totals!AF8&lt;&gt;0),1,0)</f>
        <v>0</v>
      </c>
      <c r="AC9" s="7">
        <f>IF((Totals!AG8=MAX(Totals!AG$4:AG$23))*(Totals!AG8&lt;&gt;0),1,0)</f>
        <v>0</v>
      </c>
      <c r="AD9" s="7">
        <f>IF((Totals!AH8=MAX(Totals!AH$4:AH$23))*(Totals!AH8&lt;&gt;0),1,0)</f>
        <v>0</v>
      </c>
      <c r="AE9" s="7">
        <f>IF((Totals!AI8=MAX(Totals!AI$4:AI$23))*(Totals!AI8&lt;&gt;0),1,0)</f>
        <v>0</v>
      </c>
      <c r="AF9" s="7">
        <f>IF((Totals!AJ8=MAX(Totals!AJ$4:AJ$23))*(Totals!AJ8&lt;&gt;0),1,0)</f>
        <v>0</v>
      </c>
      <c r="AG9" s="7">
        <f>IF((Totals!AK8=MAX(Totals!AK$4:AK$23))*(Totals!AK8&lt;&gt;0),1,0)</f>
        <v>0</v>
      </c>
      <c r="AH9" s="7">
        <f>IF((Totals!AL8=MAX(Totals!AL$4:AL$23))*(Totals!AL8&lt;&gt;0),1,0)</f>
        <v>0</v>
      </c>
      <c r="AI9" s="7">
        <f>IF((Totals!AM8=MAX(Totals!AM$4:AM$23))*(Totals!AM8&lt;&gt;0),1,0)</f>
        <v>0</v>
      </c>
      <c r="AJ9" s="7">
        <f>IF((Totals!AN8=MAX(Totals!AN$4:AN$23))*(Totals!AN8&lt;&gt;0),1,0)</f>
        <v>0</v>
      </c>
      <c r="AK9" s="7">
        <f>IF((Totals!AO8=MAX(Totals!AO$4:AO$23))*(Totals!AO8&lt;&gt;0),1,0)</f>
        <v>0</v>
      </c>
      <c r="AL9" s="7">
        <f>IF((Totals!AP8=MAX(Totals!AP$4:AP$23))*(Totals!AP8&lt;&gt;0),1,0)</f>
        <v>0</v>
      </c>
      <c r="AM9" s="7">
        <f>IF((Totals!AQ8=MAX(Totals!AQ$4:AQ$23))*(Totals!AQ8&lt;&gt;0),1,0)</f>
        <v>0</v>
      </c>
      <c r="AN9" s="7">
        <f>IF((Totals!AR8=MAX(Totals!AR$4:AR$23))*(Totals!AR8&lt;&gt;0),1,0)</f>
        <v>0</v>
      </c>
      <c r="AO9" s="7">
        <f>IF((Totals!AS8=MAX(Totals!AS$4:AS$23))*(Totals!AS8&lt;&gt;0),1,0)</f>
        <v>0</v>
      </c>
      <c r="AP9" s="7">
        <f>IF((Totals!AT8=MAX(Totals!AT$4:AT$23))*(Totals!AT8&lt;&gt;0),1,0)</f>
        <v>0</v>
      </c>
      <c r="AQ9" s="7">
        <f>IF((Totals!AU8=MAX(Totals!AU$4:AU$23))*(Totals!AU8&lt;&gt;0),1,0)</f>
        <v>0</v>
      </c>
      <c r="AR9" s="7">
        <f>IF((Totals!AV8=MAX(Totals!AV$4:AV$23))*(Totals!AV8&lt;&gt;0),1,0)</f>
        <v>0</v>
      </c>
      <c r="AS9" s="7">
        <f>IF((Totals!AW8=MAX(Totals!AW$4:AW$23))*(Totals!AW8&lt;&gt;0),1,0)</f>
        <v>0</v>
      </c>
      <c r="AT9" s="7">
        <f>IF((Totals!AX8=MAX(Totals!AX$4:AX$23))*(Totals!AX8&lt;&gt;0),1,0)</f>
        <v>0</v>
      </c>
      <c r="AU9" s="7">
        <f>IF((Totals!AY8=MAX(Totals!AY$4:AY$23))*(Totals!AY8&lt;&gt;0),1,0)</f>
        <v>0</v>
      </c>
      <c r="AV9" s="7">
        <f>IF((Totals!AZ8=MAX(Totals!AZ$4:AZ$23))*(Totals!AZ8&lt;&gt;0),1,0)</f>
        <v>0</v>
      </c>
      <c r="AW9" s="7">
        <f>IF((Totals!BA8=MAX(Totals!BA$4:BA$23))*(Totals!BA8&lt;&gt;0),1,0)</f>
        <v>0</v>
      </c>
    </row>
    <row r="10" spans="1:49" x14ac:dyDescent="0.25">
      <c r="A10" s="4">
        <f>Totals!A9</f>
        <v>0</v>
      </c>
      <c r="B10" s="7">
        <f t="shared" si="0"/>
        <v>0</v>
      </c>
      <c r="D10" s="7">
        <f>IF((Totals!H9=MAX(Totals!H$4:H$23))*(Totals!H9&lt;&gt;0),1,0)</f>
        <v>0</v>
      </c>
      <c r="E10" s="7">
        <f>IF((Totals!I9=MAX(Totals!I$4:I$23))*(Totals!I9&lt;&gt;0),1,0)</f>
        <v>0</v>
      </c>
      <c r="F10" s="7">
        <f>IF((Totals!J9=MAX(Totals!J$4:J$23))*(Totals!J9&lt;&gt;0),1,0)</f>
        <v>0</v>
      </c>
      <c r="G10" s="7">
        <f>IF((Totals!K9=MAX(Totals!K$4:K$23))*(Totals!K9&lt;&gt;0),1,0)</f>
        <v>0</v>
      </c>
      <c r="H10" s="7">
        <f>IF((Totals!L9=MAX(Totals!L$4:L$23))*(Totals!L9&lt;&gt;0),1,0)</f>
        <v>0</v>
      </c>
      <c r="I10" s="7">
        <f>IF((Totals!M9=MAX(Totals!M$4:M$23))*(Totals!M9&lt;&gt;0),1,0)</f>
        <v>0</v>
      </c>
      <c r="J10" s="7">
        <f>IF((Totals!N9=MAX(Totals!N$4:N$23))*(Totals!N9&lt;&gt;0),1,0)</f>
        <v>0</v>
      </c>
      <c r="K10" s="7">
        <f>IF((Totals!O9=MAX(Totals!O$4:O$23))*(Totals!O9&lt;&gt;0),1,0)</f>
        <v>0</v>
      </c>
      <c r="L10" s="7">
        <f>IF((Totals!P9=MAX(Totals!P$4:P$23))*(Totals!P9&lt;&gt;0),1,0)</f>
        <v>0</v>
      </c>
      <c r="M10" s="7">
        <f>IF((Totals!Q9=MAX(Totals!Q$4:Q$23))*(Totals!Q9&lt;&gt;0),1,0)</f>
        <v>0</v>
      </c>
      <c r="N10" s="7">
        <f>IF((Totals!R9=MAX(Totals!R$4:R$23))*(Totals!R9&lt;&gt;0),1,0)</f>
        <v>0</v>
      </c>
      <c r="O10" s="7">
        <f>IF((Totals!S9=MAX(Totals!S$4:S$23))*(Totals!S9&lt;&gt;0),1,0)</f>
        <v>0</v>
      </c>
      <c r="P10" s="7">
        <f>IF((Totals!T9=MAX(Totals!T$4:T$23))*(Totals!T9&lt;&gt;0),1,0)</f>
        <v>0</v>
      </c>
      <c r="Q10" s="7">
        <f>IF((Totals!U9=MAX(Totals!U$4:U$23))*(Totals!U9&lt;&gt;0),1,0)</f>
        <v>0</v>
      </c>
      <c r="R10" s="7">
        <f>IF((Totals!V9=MAX(Totals!V$4:V$23))*(Totals!V9&lt;&gt;0),1,0)</f>
        <v>0</v>
      </c>
      <c r="S10" s="7">
        <f>IF((Totals!W9=MAX(Totals!W$4:W$23))*(Totals!W9&lt;&gt;0),1,0)</f>
        <v>0</v>
      </c>
      <c r="T10" s="7">
        <f>IF((Totals!X9=MAX(Totals!X$4:X$23))*(Totals!X9&lt;&gt;0),1,0)</f>
        <v>0</v>
      </c>
      <c r="U10" s="7">
        <f>IF((Totals!Y9=MAX(Totals!Y$4:Y$23))*(Totals!Y9&lt;&gt;0),1,0)</f>
        <v>0</v>
      </c>
      <c r="V10" s="7">
        <f>IF((Totals!Z9=MAX(Totals!Z$4:Z$23))*(Totals!Z9&lt;&gt;0),1,0)</f>
        <v>0</v>
      </c>
      <c r="W10" s="7">
        <f>IF((Totals!AA9=MAX(Totals!AA$4:AA$23))*(Totals!AA9&lt;&gt;0),1,0)</f>
        <v>0</v>
      </c>
      <c r="X10" s="7">
        <f>IF((Totals!AB9=MAX(Totals!AB$4:AB$23))*(Totals!AB9&lt;&gt;0),1,0)</f>
        <v>0</v>
      </c>
      <c r="Y10" s="7">
        <f>IF((Totals!AC9=MAX(Totals!AC$4:AC$23))*(Totals!AC9&lt;&gt;0),1,0)</f>
        <v>0</v>
      </c>
      <c r="Z10" s="7">
        <f>IF((Totals!AD9=MAX(Totals!AD$4:AD$23))*(Totals!AD9&lt;&gt;0),1,0)</f>
        <v>0</v>
      </c>
      <c r="AA10" s="7">
        <f>IF((Totals!AE9=MAX(Totals!AE$4:AE$23))*(Totals!AE9&lt;&gt;0),1,0)</f>
        <v>0</v>
      </c>
      <c r="AB10" s="7">
        <f>IF((Totals!AF9=MAX(Totals!AF$4:AF$23))*(Totals!AF9&lt;&gt;0),1,0)</f>
        <v>0</v>
      </c>
      <c r="AC10" s="7">
        <f>IF((Totals!AG9=MAX(Totals!AG$4:AG$23))*(Totals!AG9&lt;&gt;0),1,0)</f>
        <v>0</v>
      </c>
      <c r="AD10" s="7">
        <f>IF((Totals!AH9=MAX(Totals!AH$4:AH$23))*(Totals!AH9&lt;&gt;0),1,0)</f>
        <v>0</v>
      </c>
      <c r="AE10" s="7">
        <f>IF((Totals!AI9=MAX(Totals!AI$4:AI$23))*(Totals!AI9&lt;&gt;0),1,0)</f>
        <v>0</v>
      </c>
      <c r="AF10" s="7">
        <f>IF((Totals!AJ9=MAX(Totals!AJ$4:AJ$23))*(Totals!AJ9&lt;&gt;0),1,0)</f>
        <v>0</v>
      </c>
      <c r="AG10" s="7">
        <f>IF((Totals!AK9=MAX(Totals!AK$4:AK$23))*(Totals!AK9&lt;&gt;0),1,0)</f>
        <v>0</v>
      </c>
      <c r="AH10" s="7">
        <f>IF((Totals!AL9=MAX(Totals!AL$4:AL$23))*(Totals!AL9&lt;&gt;0),1,0)</f>
        <v>0</v>
      </c>
      <c r="AI10" s="7">
        <f>IF((Totals!AM9=MAX(Totals!AM$4:AM$23))*(Totals!AM9&lt;&gt;0),1,0)</f>
        <v>0</v>
      </c>
      <c r="AJ10" s="7">
        <f>IF((Totals!AN9=MAX(Totals!AN$4:AN$23))*(Totals!AN9&lt;&gt;0),1,0)</f>
        <v>0</v>
      </c>
      <c r="AK10" s="7">
        <f>IF((Totals!AO9=MAX(Totals!AO$4:AO$23))*(Totals!AO9&lt;&gt;0),1,0)</f>
        <v>0</v>
      </c>
      <c r="AL10" s="7">
        <f>IF((Totals!AP9=MAX(Totals!AP$4:AP$23))*(Totals!AP9&lt;&gt;0),1,0)</f>
        <v>0</v>
      </c>
      <c r="AM10" s="7">
        <f>IF((Totals!AQ9=MAX(Totals!AQ$4:AQ$23))*(Totals!AQ9&lt;&gt;0),1,0)</f>
        <v>0</v>
      </c>
      <c r="AN10" s="7">
        <f>IF((Totals!AR9=MAX(Totals!AR$4:AR$23))*(Totals!AR9&lt;&gt;0),1,0)</f>
        <v>0</v>
      </c>
      <c r="AO10" s="7">
        <f>IF((Totals!AS9=MAX(Totals!AS$4:AS$23))*(Totals!AS9&lt;&gt;0),1,0)</f>
        <v>0</v>
      </c>
      <c r="AP10" s="7">
        <f>IF((Totals!AT9=MAX(Totals!AT$4:AT$23))*(Totals!AT9&lt;&gt;0),1,0)</f>
        <v>0</v>
      </c>
      <c r="AQ10" s="7">
        <f>IF((Totals!AU9=MAX(Totals!AU$4:AU$23))*(Totals!AU9&lt;&gt;0),1,0)</f>
        <v>0</v>
      </c>
      <c r="AR10" s="7">
        <f>IF((Totals!AV9=MAX(Totals!AV$4:AV$23))*(Totals!AV9&lt;&gt;0),1,0)</f>
        <v>0</v>
      </c>
      <c r="AS10" s="7">
        <f>IF((Totals!AW9=MAX(Totals!AW$4:AW$23))*(Totals!AW9&lt;&gt;0),1,0)</f>
        <v>0</v>
      </c>
      <c r="AT10" s="7">
        <f>IF((Totals!AX9=MAX(Totals!AX$4:AX$23))*(Totals!AX9&lt;&gt;0),1,0)</f>
        <v>0</v>
      </c>
      <c r="AU10" s="7">
        <f>IF((Totals!AY9=MAX(Totals!AY$4:AY$23))*(Totals!AY9&lt;&gt;0),1,0)</f>
        <v>0</v>
      </c>
      <c r="AV10" s="7">
        <f>IF((Totals!AZ9=MAX(Totals!AZ$4:AZ$23))*(Totals!AZ9&lt;&gt;0),1,0)</f>
        <v>0</v>
      </c>
      <c r="AW10" s="7">
        <f>IF((Totals!BA9=MAX(Totals!BA$4:BA$23))*(Totals!BA9&lt;&gt;0),1,0)</f>
        <v>0</v>
      </c>
    </row>
    <row r="11" spans="1:49" x14ac:dyDescent="0.25">
      <c r="A11" s="4">
        <f>Totals!A10</f>
        <v>0</v>
      </c>
      <c r="B11" s="7">
        <f t="shared" si="0"/>
        <v>0</v>
      </c>
      <c r="D11" s="7">
        <f>IF((Totals!H10=MAX(Totals!H$4:H$23))*(Totals!H10&lt;&gt;0),1,0)</f>
        <v>0</v>
      </c>
      <c r="E11" s="7">
        <f>IF((Totals!I10=MAX(Totals!I$4:I$23))*(Totals!I10&lt;&gt;0),1,0)</f>
        <v>0</v>
      </c>
      <c r="F11" s="7">
        <f>IF((Totals!J10=MAX(Totals!J$4:J$23))*(Totals!J10&lt;&gt;0),1,0)</f>
        <v>0</v>
      </c>
      <c r="G11" s="7">
        <f>IF((Totals!K10=MAX(Totals!K$4:K$23))*(Totals!K10&lt;&gt;0),1,0)</f>
        <v>0</v>
      </c>
      <c r="H11" s="7">
        <f>IF((Totals!L10=MAX(Totals!L$4:L$23))*(Totals!L10&lt;&gt;0),1,0)</f>
        <v>0</v>
      </c>
      <c r="I11" s="7">
        <f>IF((Totals!M10=MAX(Totals!M$4:M$23))*(Totals!M10&lt;&gt;0),1,0)</f>
        <v>0</v>
      </c>
      <c r="J11" s="7">
        <f>IF((Totals!N10=MAX(Totals!N$4:N$23))*(Totals!N10&lt;&gt;0),1,0)</f>
        <v>0</v>
      </c>
      <c r="K11" s="7">
        <f>IF((Totals!O10=MAX(Totals!O$4:O$23))*(Totals!O10&lt;&gt;0),1,0)</f>
        <v>0</v>
      </c>
      <c r="L11" s="7">
        <f>IF((Totals!P10=MAX(Totals!P$4:P$23))*(Totals!P10&lt;&gt;0),1,0)</f>
        <v>0</v>
      </c>
      <c r="M11" s="7">
        <f>IF((Totals!Q10=MAX(Totals!Q$4:Q$23))*(Totals!Q10&lt;&gt;0),1,0)</f>
        <v>0</v>
      </c>
      <c r="N11" s="7">
        <f>IF((Totals!R10=MAX(Totals!R$4:R$23))*(Totals!R10&lt;&gt;0),1,0)</f>
        <v>0</v>
      </c>
      <c r="O11" s="7">
        <f>IF((Totals!S10=MAX(Totals!S$4:S$23))*(Totals!S10&lt;&gt;0),1,0)</f>
        <v>0</v>
      </c>
      <c r="P11" s="7">
        <f>IF((Totals!T10=MAX(Totals!T$4:T$23))*(Totals!T10&lt;&gt;0),1,0)</f>
        <v>0</v>
      </c>
      <c r="Q11" s="7">
        <f>IF((Totals!U10=MAX(Totals!U$4:U$23))*(Totals!U10&lt;&gt;0),1,0)</f>
        <v>0</v>
      </c>
      <c r="R11" s="7">
        <f>IF((Totals!V10=MAX(Totals!V$4:V$23))*(Totals!V10&lt;&gt;0),1,0)</f>
        <v>0</v>
      </c>
      <c r="S11" s="7">
        <f>IF((Totals!W10=MAX(Totals!W$4:W$23))*(Totals!W10&lt;&gt;0),1,0)</f>
        <v>0</v>
      </c>
      <c r="T11" s="7">
        <f>IF((Totals!X10=MAX(Totals!X$4:X$23))*(Totals!X10&lt;&gt;0),1,0)</f>
        <v>0</v>
      </c>
      <c r="U11" s="7">
        <f>IF((Totals!Y10=MAX(Totals!Y$4:Y$23))*(Totals!Y10&lt;&gt;0),1,0)</f>
        <v>0</v>
      </c>
      <c r="V11" s="7">
        <f>IF((Totals!Z10=MAX(Totals!Z$4:Z$23))*(Totals!Z10&lt;&gt;0),1,0)</f>
        <v>0</v>
      </c>
      <c r="W11" s="7">
        <f>IF((Totals!AA10=MAX(Totals!AA$4:AA$23))*(Totals!AA10&lt;&gt;0),1,0)</f>
        <v>0</v>
      </c>
      <c r="X11" s="7">
        <f>IF((Totals!AB10=MAX(Totals!AB$4:AB$23))*(Totals!AB10&lt;&gt;0),1,0)</f>
        <v>0</v>
      </c>
      <c r="Y11" s="7">
        <f>IF((Totals!AC10=MAX(Totals!AC$4:AC$23))*(Totals!AC10&lt;&gt;0),1,0)</f>
        <v>0</v>
      </c>
      <c r="Z11" s="7">
        <f>IF((Totals!AD10=MAX(Totals!AD$4:AD$23))*(Totals!AD10&lt;&gt;0),1,0)</f>
        <v>0</v>
      </c>
      <c r="AA11" s="7">
        <f>IF((Totals!AE10=MAX(Totals!AE$4:AE$23))*(Totals!AE10&lt;&gt;0),1,0)</f>
        <v>0</v>
      </c>
      <c r="AB11" s="7">
        <f>IF((Totals!AF10=MAX(Totals!AF$4:AF$23))*(Totals!AF10&lt;&gt;0),1,0)</f>
        <v>0</v>
      </c>
      <c r="AC11" s="7">
        <f>IF((Totals!AG10=MAX(Totals!AG$4:AG$23))*(Totals!AG10&lt;&gt;0),1,0)</f>
        <v>0</v>
      </c>
      <c r="AD11" s="7">
        <f>IF((Totals!AH10=MAX(Totals!AH$4:AH$23))*(Totals!AH10&lt;&gt;0),1,0)</f>
        <v>0</v>
      </c>
      <c r="AE11" s="7">
        <f>IF((Totals!AI10=MAX(Totals!AI$4:AI$23))*(Totals!AI10&lt;&gt;0),1,0)</f>
        <v>0</v>
      </c>
      <c r="AF11" s="7">
        <f>IF((Totals!AJ10=MAX(Totals!AJ$4:AJ$23))*(Totals!AJ10&lt;&gt;0),1,0)</f>
        <v>0</v>
      </c>
      <c r="AG11" s="7">
        <f>IF((Totals!AK10=MAX(Totals!AK$4:AK$23))*(Totals!AK10&lt;&gt;0),1,0)</f>
        <v>0</v>
      </c>
      <c r="AH11" s="7">
        <f>IF((Totals!AL10=MAX(Totals!AL$4:AL$23))*(Totals!AL10&lt;&gt;0),1,0)</f>
        <v>0</v>
      </c>
      <c r="AI11" s="7">
        <f>IF((Totals!AM10=MAX(Totals!AM$4:AM$23))*(Totals!AM10&lt;&gt;0),1,0)</f>
        <v>0</v>
      </c>
      <c r="AJ11" s="7">
        <f>IF((Totals!AN10=MAX(Totals!AN$4:AN$23))*(Totals!AN10&lt;&gt;0),1,0)</f>
        <v>0</v>
      </c>
      <c r="AK11" s="7">
        <f>IF((Totals!AO10=MAX(Totals!AO$4:AO$23))*(Totals!AO10&lt;&gt;0),1,0)</f>
        <v>0</v>
      </c>
      <c r="AL11" s="7">
        <f>IF((Totals!AP10=MAX(Totals!AP$4:AP$23))*(Totals!AP10&lt;&gt;0),1,0)</f>
        <v>0</v>
      </c>
      <c r="AM11" s="7">
        <f>IF((Totals!AQ10=MAX(Totals!AQ$4:AQ$23))*(Totals!AQ10&lt;&gt;0),1,0)</f>
        <v>0</v>
      </c>
      <c r="AN11" s="7">
        <f>IF((Totals!AR10=MAX(Totals!AR$4:AR$23))*(Totals!AR10&lt;&gt;0),1,0)</f>
        <v>0</v>
      </c>
      <c r="AO11" s="7">
        <f>IF((Totals!AS10=MAX(Totals!AS$4:AS$23))*(Totals!AS10&lt;&gt;0),1,0)</f>
        <v>0</v>
      </c>
      <c r="AP11" s="7">
        <f>IF((Totals!AT10=MAX(Totals!AT$4:AT$23))*(Totals!AT10&lt;&gt;0),1,0)</f>
        <v>0</v>
      </c>
      <c r="AQ11" s="7">
        <f>IF((Totals!AU10=MAX(Totals!AU$4:AU$23))*(Totals!AU10&lt;&gt;0),1,0)</f>
        <v>0</v>
      </c>
      <c r="AR11" s="7">
        <f>IF((Totals!AV10=MAX(Totals!AV$4:AV$23))*(Totals!AV10&lt;&gt;0),1,0)</f>
        <v>0</v>
      </c>
      <c r="AS11" s="7">
        <f>IF((Totals!AW10=MAX(Totals!AW$4:AW$23))*(Totals!AW10&lt;&gt;0),1,0)</f>
        <v>0</v>
      </c>
      <c r="AT11" s="7">
        <f>IF((Totals!AX10=MAX(Totals!AX$4:AX$23))*(Totals!AX10&lt;&gt;0),1,0)</f>
        <v>0</v>
      </c>
      <c r="AU11" s="7">
        <f>IF((Totals!AY10=MAX(Totals!AY$4:AY$23))*(Totals!AY10&lt;&gt;0),1,0)</f>
        <v>0</v>
      </c>
      <c r="AV11" s="7">
        <f>IF((Totals!AZ10=MAX(Totals!AZ$4:AZ$23))*(Totals!AZ10&lt;&gt;0),1,0)</f>
        <v>0</v>
      </c>
      <c r="AW11" s="7">
        <f>IF((Totals!BA10=MAX(Totals!BA$4:BA$23))*(Totals!BA10&lt;&gt;0),1,0)</f>
        <v>0</v>
      </c>
    </row>
    <row r="12" spans="1:49" x14ac:dyDescent="0.25">
      <c r="A12" s="4">
        <f>Totals!A11</f>
        <v>0</v>
      </c>
      <c r="B12" s="7">
        <f t="shared" si="0"/>
        <v>0</v>
      </c>
      <c r="D12" s="7">
        <f>IF((Totals!H11=MAX(Totals!H$4:H$23))*(Totals!H11&lt;&gt;0),1,0)</f>
        <v>0</v>
      </c>
      <c r="E12" s="7">
        <f>IF((Totals!I11=MAX(Totals!I$4:I$23))*(Totals!I11&lt;&gt;0),1,0)</f>
        <v>0</v>
      </c>
      <c r="F12" s="7">
        <f>IF((Totals!J11=MAX(Totals!J$4:J$23))*(Totals!J11&lt;&gt;0),1,0)</f>
        <v>0</v>
      </c>
      <c r="G12" s="7">
        <f>IF((Totals!K11=MAX(Totals!K$4:K$23))*(Totals!K11&lt;&gt;0),1,0)</f>
        <v>0</v>
      </c>
      <c r="H12" s="7">
        <f>IF((Totals!L11=MAX(Totals!L$4:L$23))*(Totals!L11&lt;&gt;0),1,0)</f>
        <v>0</v>
      </c>
      <c r="I12" s="7">
        <f>IF((Totals!M11=MAX(Totals!M$4:M$23))*(Totals!M11&lt;&gt;0),1,0)</f>
        <v>0</v>
      </c>
      <c r="J12" s="7">
        <f>IF((Totals!N11=MAX(Totals!N$4:N$23))*(Totals!N11&lt;&gt;0),1,0)</f>
        <v>0</v>
      </c>
      <c r="K12" s="7">
        <f>IF((Totals!O11=MAX(Totals!O$4:O$23))*(Totals!O11&lt;&gt;0),1,0)</f>
        <v>0</v>
      </c>
      <c r="L12" s="7">
        <f>IF((Totals!P11=MAX(Totals!P$4:P$23))*(Totals!P11&lt;&gt;0),1,0)</f>
        <v>0</v>
      </c>
      <c r="M12" s="7">
        <f>IF((Totals!Q11=MAX(Totals!Q$4:Q$23))*(Totals!Q11&lt;&gt;0),1,0)</f>
        <v>0</v>
      </c>
      <c r="N12" s="7">
        <f>IF((Totals!R11=MAX(Totals!R$4:R$23))*(Totals!R11&lt;&gt;0),1,0)</f>
        <v>0</v>
      </c>
      <c r="O12" s="7">
        <f>IF((Totals!S11=MAX(Totals!S$4:S$23))*(Totals!S11&lt;&gt;0),1,0)</f>
        <v>0</v>
      </c>
      <c r="P12" s="7">
        <f>IF((Totals!T11=MAX(Totals!T$4:T$23))*(Totals!T11&lt;&gt;0),1,0)</f>
        <v>0</v>
      </c>
      <c r="Q12" s="7">
        <f>IF((Totals!U11=MAX(Totals!U$4:U$23))*(Totals!U11&lt;&gt;0),1,0)</f>
        <v>0</v>
      </c>
      <c r="R12" s="7">
        <f>IF((Totals!V11=MAX(Totals!V$4:V$23))*(Totals!V11&lt;&gt;0),1,0)</f>
        <v>0</v>
      </c>
      <c r="S12" s="7">
        <f>IF((Totals!W11=MAX(Totals!W$4:W$23))*(Totals!W11&lt;&gt;0),1,0)</f>
        <v>0</v>
      </c>
      <c r="T12" s="7">
        <f>IF((Totals!X11=MAX(Totals!X$4:X$23))*(Totals!X11&lt;&gt;0),1,0)</f>
        <v>0</v>
      </c>
      <c r="U12" s="7">
        <f>IF((Totals!Y11=MAX(Totals!Y$4:Y$23))*(Totals!Y11&lt;&gt;0),1,0)</f>
        <v>0</v>
      </c>
      <c r="V12" s="7">
        <f>IF((Totals!Z11=MAX(Totals!Z$4:Z$23))*(Totals!Z11&lt;&gt;0),1,0)</f>
        <v>0</v>
      </c>
      <c r="W12" s="7">
        <f>IF((Totals!AA11=MAX(Totals!AA$4:AA$23))*(Totals!AA11&lt;&gt;0),1,0)</f>
        <v>0</v>
      </c>
      <c r="X12" s="7">
        <f>IF((Totals!AB11=MAX(Totals!AB$4:AB$23))*(Totals!AB11&lt;&gt;0),1,0)</f>
        <v>0</v>
      </c>
      <c r="Y12" s="7">
        <f>IF((Totals!AC11=MAX(Totals!AC$4:AC$23))*(Totals!AC11&lt;&gt;0),1,0)</f>
        <v>0</v>
      </c>
      <c r="Z12" s="7">
        <f>IF((Totals!AD11=MAX(Totals!AD$4:AD$23))*(Totals!AD11&lt;&gt;0),1,0)</f>
        <v>0</v>
      </c>
      <c r="AA12" s="7">
        <f>IF((Totals!AE11=MAX(Totals!AE$4:AE$23))*(Totals!AE11&lt;&gt;0),1,0)</f>
        <v>0</v>
      </c>
      <c r="AB12" s="7">
        <f>IF((Totals!AF11=MAX(Totals!AF$4:AF$23))*(Totals!AF11&lt;&gt;0),1,0)</f>
        <v>0</v>
      </c>
      <c r="AC12" s="7">
        <f>IF((Totals!AG11=MAX(Totals!AG$4:AG$23))*(Totals!AG11&lt;&gt;0),1,0)</f>
        <v>0</v>
      </c>
      <c r="AD12" s="7">
        <f>IF((Totals!AH11=MAX(Totals!AH$4:AH$23))*(Totals!AH11&lt;&gt;0),1,0)</f>
        <v>0</v>
      </c>
      <c r="AE12" s="7">
        <f>IF((Totals!AI11=MAX(Totals!AI$4:AI$23))*(Totals!AI11&lt;&gt;0),1,0)</f>
        <v>0</v>
      </c>
      <c r="AF12" s="7">
        <f>IF((Totals!AJ11=MAX(Totals!AJ$4:AJ$23))*(Totals!AJ11&lt;&gt;0),1,0)</f>
        <v>0</v>
      </c>
      <c r="AG12" s="7">
        <f>IF((Totals!AK11=MAX(Totals!AK$4:AK$23))*(Totals!AK11&lt;&gt;0),1,0)</f>
        <v>0</v>
      </c>
      <c r="AH12" s="7">
        <f>IF((Totals!AL11=MAX(Totals!AL$4:AL$23))*(Totals!AL11&lt;&gt;0),1,0)</f>
        <v>0</v>
      </c>
      <c r="AI12" s="7">
        <f>IF((Totals!AM11=MAX(Totals!AM$4:AM$23))*(Totals!AM11&lt;&gt;0),1,0)</f>
        <v>0</v>
      </c>
      <c r="AJ12" s="7">
        <f>IF((Totals!AN11=MAX(Totals!AN$4:AN$23))*(Totals!AN11&lt;&gt;0),1,0)</f>
        <v>0</v>
      </c>
      <c r="AK12" s="7">
        <f>IF((Totals!AO11=MAX(Totals!AO$4:AO$23))*(Totals!AO11&lt;&gt;0),1,0)</f>
        <v>0</v>
      </c>
      <c r="AL12" s="7">
        <f>IF((Totals!AP11=MAX(Totals!AP$4:AP$23))*(Totals!AP11&lt;&gt;0),1,0)</f>
        <v>0</v>
      </c>
      <c r="AM12" s="7">
        <f>IF((Totals!AQ11=MAX(Totals!AQ$4:AQ$23))*(Totals!AQ11&lt;&gt;0),1,0)</f>
        <v>0</v>
      </c>
      <c r="AN12" s="7">
        <f>IF((Totals!AR11=MAX(Totals!AR$4:AR$23))*(Totals!AR11&lt;&gt;0),1,0)</f>
        <v>0</v>
      </c>
      <c r="AO12" s="7">
        <f>IF((Totals!AS11=MAX(Totals!AS$4:AS$23))*(Totals!AS11&lt;&gt;0),1,0)</f>
        <v>0</v>
      </c>
      <c r="AP12" s="7">
        <f>IF((Totals!AT11=MAX(Totals!AT$4:AT$23))*(Totals!AT11&lt;&gt;0),1,0)</f>
        <v>0</v>
      </c>
      <c r="AQ12" s="7">
        <f>IF((Totals!AU11=MAX(Totals!AU$4:AU$23))*(Totals!AU11&lt;&gt;0),1,0)</f>
        <v>0</v>
      </c>
      <c r="AR12" s="7">
        <f>IF((Totals!AV11=MAX(Totals!AV$4:AV$23))*(Totals!AV11&lt;&gt;0),1,0)</f>
        <v>0</v>
      </c>
      <c r="AS12" s="7">
        <f>IF((Totals!AW11=MAX(Totals!AW$4:AW$23))*(Totals!AW11&lt;&gt;0),1,0)</f>
        <v>0</v>
      </c>
      <c r="AT12" s="7">
        <f>IF((Totals!AX11=MAX(Totals!AX$4:AX$23))*(Totals!AX11&lt;&gt;0),1,0)</f>
        <v>0</v>
      </c>
      <c r="AU12" s="7">
        <f>IF((Totals!AY11=MAX(Totals!AY$4:AY$23))*(Totals!AY11&lt;&gt;0),1,0)</f>
        <v>0</v>
      </c>
      <c r="AV12" s="7">
        <f>IF((Totals!AZ11=MAX(Totals!AZ$4:AZ$23))*(Totals!AZ11&lt;&gt;0),1,0)</f>
        <v>0</v>
      </c>
      <c r="AW12" s="7">
        <f>IF((Totals!BA11=MAX(Totals!BA$4:BA$23))*(Totals!BA11&lt;&gt;0),1,0)</f>
        <v>0</v>
      </c>
    </row>
    <row r="13" spans="1:49" x14ac:dyDescent="0.25">
      <c r="A13" s="4">
        <f>Totals!A12</f>
        <v>0</v>
      </c>
      <c r="B13" s="7">
        <f t="shared" si="0"/>
        <v>0</v>
      </c>
      <c r="D13" s="7">
        <f>IF((Totals!H12=MAX(Totals!H$4:H$23))*(Totals!H12&lt;&gt;0),1,0)</f>
        <v>0</v>
      </c>
      <c r="E13" s="7">
        <f>IF((Totals!I12=MAX(Totals!I$4:I$23))*(Totals!I12&lt;&gt;0),1,0)</f>
        <v>0</v>
      </c>
      <c r="F13" s="7">
        <f>IF((Totals!J12=MAX(Totals!J$4:J$23))*(Totals!J12&lt;&gt;0),1,0)</f>
        <v>0</v>
      </c>
      <c r="G13" s="7">
        <f>IF((Totals!K12=MAX(Totals!K$4:K$23))*(Totals!K12&lt;&gt;0),1,0)</f>
        <v>0</v>
      </c>
      <c r="H13" s="7">
        <f>IF((Totals!L12=MAX(Totals!L$4:L$23))*(Totals!L12&lt;&gt;0),1,0)</f>
        <v>0</v>
      </c>
      <c r="I13" s="7">
        <f>IF((Totals!M12=MAX(Totals!M$4:M$23))*(Totals!M12&lt;&gt;0),1,0)</f>
        <v>0</v>
      </c>
      <c r="J13" s="7">
        <f>IF((Totals!N12=MAX(Totals!N$4:N$23))*(Totals!N12&lt;&gt;0),1,0)</f>
        <v>0</v>
      </c>
      <c r="K13" s="7">
        <f>IF((Totals!O12=MAX(Totals!O$4:O$23))*(Totals!O12&lt;&gt;0),1,0)</f>
        <v>0</v>
      </c>
      <c r="L13" s="7">
        <f>IF((Totals!P12=MAX(Totals!P$4:P$23))*(Totals!P12&lt;&gt;0),1,0)</f>
        <v>0</v>
      </c>
      <c r="M13" s="7">
        <f>IF((Totals!Q12=MAX(Totals!Q$4:Q$23))*(Totals!Q12&lt;&gt;0),1,0)</f>
        <v>0</v>
      </c>
      <c r="N13" s="7">
        <f>IF((Totals!R12=MAX(Totals!R$4:R$23))*(Totals!R12&lt;&gt;0),1,0)</f>
        <v>0</v>
      </c>
      <c r="O13" s="7">
        <f>IF((Totals!S12=MAX(Totals!S$4:S$23))*(Totals!S12&lt;&gt;0),1,0)</f>
        <v>0</v>
      </c>
      <c r="P13" s="7">
        <f>IF((Totals!T12=MAX(Totals!T$4:T$23))*(Totals!T12&lt;&gt;0),1,0)</f>
        <v>0</v>
      </c>
      <c r="Q13" s="7">
        <f>IF((Totals!U12=MAX(Totals!U$4:U$23))*(Totals!U12&lt;&gt;0),1,0)</f>
        <v>0</v>
      </c>
      <c r="R13" s="7">
        <f>IF((Totals!V12=MAX(Totals!V$4:V$23))*(Totals!V12&lt;&gt;0),1,0)</f>
        <v>0</v>
      </c>
      <c r="S13" s="7">
        <f>IF((Totals!W12=MAX(Totals!W$4:W$23))*(Totals!W12&lt;&gt;0),1,0)</f>
        <v>0</v>
      </c>
      <c r="T13" s="7">
        <f>IF((Totals!X12=MAX(Totals!X$4:X$23))*(Totals!X12&lt;&gt;0),1,0)</f>
        <v>0</v>
      </c>
      <c r="U13" s="7">
        <f>IF((Totals!Y12=MAX(Totals!Y$4:Y$23))*(Totals!Y12&lt;&gt;0),1,0)</f>
        <v>0</v>
      </c>
      <c r="V13" s="7">
        <f>IF((Totals!Z12=MAX(Totals!Z$4:Z$23))*(Totals!Z12&lt;&gt;0),1,0)</f>
        <v>0</v>
      </c>
      <c r="W13" s="7">
        <f>IF((Totals!AA12=MAX(Totals!AA$4:AA$23))*(Totals!AA12&lt;&gt;0),1,0)</f>
        <v>0</v>
      </c>
      <c r="X13" s="7">
        <f>IF((Totals!AB12=MAX(Totals!AB$4:AB$23))*(Totals!AB12&lt;&gt;0),1,0)</f>
        <v>0</v>
      </c>
      <c r="Y13" s="7">
        <f>IF((Totals!AC12=MAX(Totals!AC$4:AC$23))*(Totals!AC12&lt;&gt;0),1,0)</f>
        <v>0</v>
      </c>
      <c r="Z13" s="7">
        <f>IF((Totals!AD12=MAX(Totals!AD$4:AD$23))*(Totals!AD12&lt;&gt;0),1,0)</f>
        <v>0</v>
      </c>
      <c r="AA13" s="7">
        <f>IF((Totals!AE12=MAX(Totals!AE$4:AE$23))*(Totals!AE12&lt;&gt;0),1,0)</f>
        <v>0</v>
      </c>
      <c r="AB13" s="7">
        <f>IF((Totals!AF12=MAX(Totals!AF$4:AF$23))*(Totals!AF12&lt;&gt;0),1,0)</f>
        <v>0</v>
      </c>
      <c r="AC13" s="7">
        <f>IF((Totals!AG12=MAX(Totals!AG$4:AG$23))*(Totals!AG12&lt;&gt;0),1,0)</f>
        <v>0</v>
      </c>
      <c r="AD13" s="7">
        <f>IF((Totals!AH12=MAX(Totals!AH$4:AH$23))*(Totals!AH12&lt;&gt;0),1,0)</f>
        <v>0</v>
      </c>
      <c r="AE13" s="7">
        <f>IF((Totals!AI12=MAX(Totals!AI$4:AI$23))*(Totals!AI12&lt;&gt;0),1,0)</f>
        <v>0</v>
      </c>
      <c r="AF13" s="7">
        <f>IF((Totals!AJ12=MAX(Totals!AJ$4:AJ$23))*(Totals!AJ12&lt;&gt;0),1,0)</f>
        <v>0</v>
      </c>
      <c r="AG13" s="7">
        <f>IF((Totals!AK12=MAX(Totals!AK$4:AK$23))*(Totals!AK12&lt;&gt;0),1,0)</f>
        <v>0</v>
      </c>
      <c r="AH13" s="7">
        <f>IF((Totals!AL12=MAX(Totals!AL$4:AL$23))*(Totals!AL12&lt;&gt;0),1,0)</f>
        <v>0</v>
      </c>
      <c r="AI13" s="7">
        <f>IF((Totals!AM12=MAX(Totals!AM$4:AM$23))*(Totals!AM12&lt;&gt;0),1,0)</f>
        <v>0</v>
      </c>
      <c r="AJ13" s="7">
        <f>IF((Totals!AN12=MAX(Totals!AN$4:AN$23))*(Totals!AN12&lt;&gt;0),1,0)</f>
        <v>0</v>
      </c>
      <c r="AK13" s="7">
        <f>IF((Totals!AO12=MAX(Totals!AO$4:AO$23))*(Totals!AO12&lt;&gt;0),1,0)</f>
        <v>0</v>
      </c>
      <c r="AL13" s="7">
        <f>IF((Totals!AP12=MAX(Totals!AP$4:AP$23))*(Totals!AP12&lt;&gt;0),1,0)</f>
        <v>0</v>
      </c>
      <c r="AM13" s="7">
        <f>IF((Totals!AQ12=MAX(Totals!AQ$4:AQ$23))*(Totals!AQ12&lt;&gt;0),1,0)</f>
        <v>0</v>
      </c>
      <c r="AN13" s="7">
        <f>IF((Totals!AR12=MAX(Totals!AR$4:AR$23))*(Totals!AR12&lt;&gt;0),1,0)</f>
        <v>0</v>
      </c>
      <c r="AO13" s="7">
        <f>IF((Totals!AS12=MAX(Totals!AS$4:AS$23))*(Totals!AS12&lt;&gt;0),1,0)</f>
        <v>0</v>
      </c>
      <c r="AP13" s="7">
        <f>IF((Totals!AT12=MAX(Totals!AT$4:AT$23))*(Totals!AT12&lt;&gt;0),1,0)</f>
        <v>0</v>
      </c>
      <c r="AQ13" s="7">
        <f>IF((Totals!AU12=MAX(Totals!AU$4:AU$23))*(Totals!AU12&lt;&gt;0),1,0)</f>
        <v>0</v>
      </c>
      <c r="AR13" s="7">
        <f>IF((Totals!AV12=MAX(Totals!AV$4:AV$23))*(Totals!AV12&lt;&gt;0),1,0)</f>
        <v>0</v>
      </c>
      <c r="AS13" s="7">
        <f>IF((Totals!AW12=MAX(Totals!AW$4:AW$23))*(Totals!AW12&lt;&gt;0),1,0)</f>
        <v>0</v>
      </c>
      <c r="AT13" s="7">
        <f>IF((Totals!AX12=MAX(Totals!AX$4:AX$23))*(Totals!AX12&lt;&gt;0),1,0)</f>
        <v>0</v>
      </c>
      <c r="AU13" s="7">
        <f>IF((Totals!AY12=MAX(Totals!AY$4:AY$23))*(Totals!AY12&lt;&gt;0),1,0)</f>
        <v>0</v>
      </c>
      <c r="AV13" s="7">
        <f>IF((Totals!AZ12=MAX(Totals!AZ$4:AZ$23))*(Totals!AZ12&lt;&gt;0),1,0)</f>
        <v>0</v>
      </c>
      <c r="AW13" s="7">
        <f>IF((Totals!BA12=MAX(Totals!BA$4:BA$23))*(Totals!BA12&lt;&gt;0),1,0)</f>
        <v>0</v>
      </c>
    </row>
    <row r="14" spans="1:49" x14ac:dyDescent="0.25">
      <c r="A14" s="4">
        <f>Totals!A13</f>
        <v>0</v>
      </c>
      <c r="B14" s="7">
        <f t="shared" si="0"/>
        <v>0</v>
      </c>
      <c r="D14" s="7">
        <f>IF((Totals!H13=MAX(Totals!H$4:H$23))*(Totals!H13&lt;&gt;0),1,0)</f>
        <v>0</v>
      </c>
      <c r="E14" s="7">
        <f>IF((Totals!I13=MAX(Totals!I$4:I$23))*(Totals!I13&lt;&gt;0),1,0)</f>
        <v>0</v>
      </c>
      <c r="F14" s="7">
        <f>IF((Totals!J13=MAX(Totals!J$4:J$23))*(Totals!J13&lt;&gt;0),1,0)</f>
        <v>0</v>
      </c>
      <c r="G14" s="7">
        <f>IF((Totals!K13=MAX(Totals!K$4:K$23))*(Totals!K13&lt;&gt;0),1,0)</f>
        <v>0</v>
      </c>
      <c r="H14" s="7">
        <f>IF((Totals!L13=MAX(Totals!L$4:L$23))*(Totals!L13&lt;&gt;0),1,0)</f>
        <v>0</v>
      </c>
      <c r="I14" s="7">
        <f>IF((Totals!M13=MAX(Totals!M$4:M$23))*(Totals!M13&lt;&gt;0),1,0)</f>
        <v>0</v>
      </c>
      <c r="J14" s="7">
        <f>IF((Totals!N13=MAX(Totals!N$4:N$23))*(Totals!N13&lt;&gt;0),1,0)</f>
        <v>0</v>
      </c>
      <c r="K14" s="7">
        <f>IF((Totals!O13=MAX(Totals!O$4:O$23))*(Totals!O13&lt;&gt;0),1,0)</f>
        <v>0</v>
      </c>
      <c r="L14" s="7">
        <f>IF((Totals!P13=MAX(Totals!P$4:P$23))*(Totals!P13&lt;&gt;0),1,0)</f>
        <v>0</v>
      </c>
      <c r="M14" s="7">
        <f>IF((Totals!Q13=MAX(Totals!Q$4:Q$23))*(Totals!Q13&lt;&gt;0),1,0)</f>
        <v>0</v>
      </c>
      <c r="N14" s="7">
        <f>IF((Totals!R13=MAX(Totals!R$4:R$23))*(Totals!R13&lt;&gt;0),1,0)</f>
        <v>0</v>
      </c>
      <c r="O14" s="7">
        <f>IF((Totals!S13=MAX(Totals!S$4:S$23))*(Totals!S13&lt;&gt;0),1,0)</f>
        <v>0</v>
      </c>
      <c r="P14" s="7">
        <f>IF((Totals!T13=MAX(Totals!T$4:T$23))*(Totals!T13&lt;&gt;0),1,0)</f>
        <v>0</v>
      </c>
      <c r="Q14" s="7">
        <f>IF((Totals!U13=MAX(Totals!U$4:U$23))*(Totals!U13&lt;&gt;0),1,0)</f>
        <v>0</v>
      </c>
      <c r="R14" s="7">
        <f>IF((Totals!V13=MAX(Totals!V$4:V$23))*(Totals!V13&lt;&gt;0),1,0)</f>
        <v>0</v>
      </c>
      <c r="S14" s="7">
        <f>IF((Totals!W13=MAX(Totals!W$4:W$23))*(Totals!W13&lt;&gt;0),1,0)</f>
        <v>0</v>
      </c>
      <c r="T14" s="7">
        <f>IF((Totals!X13=MAX(Totals!X$4:X$23))*(Totals!X13&lt;&gt;0),1,0)</f>
        <v>0</v>
      </c>
      <c r="U14" s="7">
        <f>IF((Totals!Y13=MAX(Totals!Y$4:Y$23))*(Totals!Y13&lt;&gt;0),1,0)</f>
        <v>0</v>
      </c>
      <c r="V14" s="7">
        <f>IF((Totals!Z13=MAX(Totals!Z$4:Z$23))*(Totals!Z13&lt;&gt;0),1,0)</f>
        <v>0</v>
      </c>
      <c r="W14" s="7">
        <f>IF((Totals!AA13=MAX(Totals!AA$4:AA$23))*(Totals!AA13&lt;&gt;0),1,0)</f>
        <v>0</v>
      </c>
      <c r="X14" s="7">
        <f>IF((Totals!AB13=MAX(Totals!AB$4:AB$23))*(Totals!AB13&lt;&gt;0),1,0)</f>
        <v>0</v>
      </c>
      <c r="Y14" s="7">
        <f>IF((Totals!AC13=MAX(Totals!AC$4:AC$23))*(Totals!AC13&lt;&gt;0),1,0)</f>
        <v>0</v>
      </c>
      <c r="Z14" s="7">
        <f>IF((Totals!AD13=MAX(Totals!AD$4:AD$23))*(Totals!AD13&lt;&gt;0),1,0)</f>
        <v>0</v>
      </c>
      <c r="AA14" s="7">
        <f>IF((Totals!AE13=MAX(Totals!AE$4:AE$23))*(Totals!AE13&lt;&gt;0),1,0)</f>
        <v>0</v>
      </c>
      <c r="AB14" s="7">
        <f>IF((Totals!AF13=MAX(Totals!AF$4:AF$23))*(Totals!AF13&lt;&gt;0),1,0)</f>
        <v>0</v>
      </c>
      <c r="AC14" s="7">
        <f>IF((Totals!AG13=MAX(Totals!AG$4:AG$23))*(Totals!AG13&lt;&gt;0),1,0)</f>
        <v>0</v>
      </c>
      <c r="AD14" s="7">
        <f>IF((Totals!AH13=MAX(Totals!AH$4:AH$23))*(Totals!AH13&lt;&gt;0),1,0)</f>
        <v>0</v>
      </c>
      <c r="AE14" s="7">
        <f>IF((Totals!AI13=MAX(Totals!AI$4:AI$23))*(Totals!AI13&lt;&gt;0),1,0)</f>
        <v>0</v>
      </c>
      <c r="AF14" s="7">
        <f>IF((Totals!AJ13=MAX(Totals!AJ$4:AJ$23))*(Totals!AJ13&lt;&gt;0),1,0)</f>
        <v>0</v>
      </c>
      <c r="AG14" s="7">
        <f>IF((Totals!AK13=MAX(Totals!AK$4:AK$23))*(Totals!AK13&lt;&gt;0),1,0)</f>
        <v>0</v>
      </c>
      <c r="AH14" s="7">
        <f>IF((Totals!AL13=MAX(Totals!AL$4:AL$23))*(Totals!AL13&lt;&gt;0),1,0)</f>
        <v>0</v>
      </c>
      <c r="AI14" s="7">
        <f>IF((Totals!AM13=MAX(Totals!AM$4:AM$23))*(Totals!AM13&lt;&gt;0),1,0)</f>
        <v>0</v>
      </c>
      <c r="AJ14" s="7">
        <f>IF((Totals!AN13=MAX(Totals!AN$4:AN$23))*(Totals!AN13&lt;&gt;0),1,0)</f>
        <v>0</v>
      </c>
      <c r="AK14" s="7">
        <f>IF((Totals!AO13=MAX(Totals!AO$4:AO$23))*(Totals!AO13&lt;&gt;0),1,0)</f>
        <v>0</v>
      </c>
      <c r="AL14" s="7">
        <f>IF((Totals!AP13=MAX(Totals!AP$4:AP$23))*(Totals!AP13&lt;&gt;0),1,0)</f>
        <v>0</v>
      </c>
      <c r="AM14" s="7">
        <f>IF((Totals!AQ13=MAX(Totals!AQ$4:AQ$23))*(Totals!AQ13&lt;&gt;0),1,0)</f>
        <v>0</v>
      </c>
      <c r="AN14" s="7">
        <f>IF((Totals!AR13=MAX(Totals!AR$4:AR$23))*(Totals!AR13&lt;&gt;0),1,0)</f>
        <v>0</v>
      </c>
      <c r="AO14" s="7">
        <f>IF((Totals!AS13=MAX(Totals!AS$4:AS$23))*(Totals!AS13&lt;&gt;0),1,0)</f>
        <v>0</v>
      </c>
      <c r="AP14" s="7">
        <f>IF((Totals!AT13=MAX(Totals!AT$4:AT$23))*(Totals!AT13&lt;&gt;0),1,0)</f>
        <v>0</v>
      </c>
      <c r="AQ14" s="7">
        <f>IF((Totals!AU13=MAX(Totals!AU$4:AU$23))*(Totals!AU13&lt;&gt;0),1,0)</f>
        <v>0</v>
      </c>
      <c r="AR14" s="7">
        <f>IF((Totals!AV13=MAX(Totals!AV$4:AV$23))*(Totals!AV13&lt;&gt;0),1,0)</f>
        <v>0</v>
      </c>
      <c r="AS14" s="7">
        <f>IF((Totals!AW13=MAX(Totals!AW$4:AW$23))*(Totals!AW13&lt;&gt;0),1,0)</f>
        <v>0</v>
      </c>
      <c r="AT14" s="7">
        <f>IF((Totals!AX13=MAX(Totals!AX$4:AX$23))*(Totals!AX13&lt;&gt;0),1,0)</f>
        <v>0</v>
      </c>
      <c r="AU14" s="7">
        <f>IF((Totals!AY13=MAX(Totals!AY$4:AY$23))*(Totals!AY13&lt;&gt;0),1,0)</f>
        <v>0</v>
      </c>
      <c r="AV14" s="7">
        <f>IF((Totals!AZ13=MAX(Totals!AZ$4:AZ$23))*(Totals!AZ13&lt;&gt;0),1,0)</f>
        <v>0</v>
      </c>
      <c r="AW14" s="7">
        <f>IF((Totals!BA13=MAX(Totals!BA$4:BA$23))*(Totals!BA13&lt;&gt;0),1,0)</f>
        <v>0</v>
      </c>
    </row>
    <row r="15" spans="1:49" x14ac:dyDescent="0.25">
      <c r="A15" s="4">
        <f>Totals!A14</f>
        <v>0</v>
      </c>
      <c r="B15" s="7">
        <f t="shared" si="0"/>
        <v>0</v>
      </c>
      <c r="D15" s="7">
        <f>IF((Totals!H14=MAX(Totals!H$4:H$23))*(Totals!H14&lt;&gt;0),1,0)</f>
        <v>0</v>
      </c>
      <c r="E15" s="7">
        <f>IF((Totals!I14=MAX(Totals!I$4:I$23))*(Totals!I14&lt;&gt;0),1,0)</f>
        <v>0</v>
      </c>
      <c r="F15" s="7">
        <f>IF((Totals!J14=MAX(Totals!J$4:J$23))*(Totals!J14&lt;&gt;0),1,0)</f>
        <v>0</v>
      </c>
      <c r="G15" s="7">
        <f>IF((Totals!K14=MAX(Totals!K$4:K$23))*(Totals!K14&lt;&gt;0),1,0)</f>
        <v>0</v>
      </c>
      <c r="H15" s="7">
        <f>IF((Totals!L14=MAX(Totals!L$4:L$23))*(Totals!L14&lt;&gt;0),1,0)</f>
        <v>0</v>
      </c>
      <c r="I15" s="7">
        <f>IF((Totals!M14=MAX(Totals!M$4:M$23))*(Totals!M14&lt;&gt;0),1,0)</f>
        <v>0</v>
      </c>
      <c r="J15" s="7">
        <f>IF((Totals!N14=MAX(Totals!N$4:N$23))*(Totals!N14&lt;&gt;0),1,0)</f>
        <v>0</v>
      </c>
      <c r="K15" s="7">
        <f>IF((Totals!O14=MAX(Totals!O$4:O$23))*(Totals!O14&lt;&gt;0),1,0)</f>
        <v>0</v>
      </c>
      <c r="L15" s="7">
        <f>IF((Totals!P14=MAX(Totals!P$4:P$23))*(Totals!P14&lt;&gt;0),1,0)</f>
        <v>0</v>
      </c>
      <c r="M15" s="7">
        <f>IF((Totals!Q14=MAX(Totals!Q$4:Q$23))*(Totals!Q14&lt;&gt;0),1,0)</f>
        <v>0</v>
      </c>
      <c r="N15" s="7">
        <f>IF((Totals!R14=MAX(Totals!R$4:R$23))*(Totals!R14&lt;&gt;0),1,0)</f>
        <v>0</v>
      </c>
      <c r="O15" s="7">
        <f>IF((Totals!S14=MAX(Totals!S$4:S$23))*(Totals!S14&lt;&gt;0),1,0)</f>
        <v>0</v>
      </c>
      <c r="P15" s="7">
        <f>IF((Totals!T14=MAX(Totals!T$4:T$23))*(Totals!T14&lt;&gt;0),1,0)</f>
        <v>0</v>
      </c>
      <c r="Q15" s="7">
        <f>IF((Totals!U14=MAX(Totals!U$4:U$23))*(Totals!U14&lt;&gt;0),1,0)</f>
        <v>0</v>
      </c>
      <c r="R15" s="7">
        <f>IF((Totals!V14=MAX(Totals!V$4:V$23))*(Totals!V14&lt;&gt;0),1,0)</f>
        <v>0</v>
      </c>
      <c r="S15" s="7">
        <f>IF((Totals!W14=MAX(Totals!W$4:W$23))*(Totals!W14&lt;&gt;0),1,0)</f>
        <v>0</v>
      </c>
      <c r="T15" s="7">
        <f>IF((Totals!X14=MAX(Totals!X$4:X$23))*(Totals!X14&lt;&gt;0),1,0)</f>
        <v>0</v>
      </c>
      <c r="U15" s="7">
        <f>IF((Totals!Y14=MAX(Totals!Y$4:Y$23))*(Totals!Y14&lt;&gt;0),1,0)</f>
        <v>0</v>
      </c>
      <c r="V15" s="7">
        <f>IF((Totals!Z14=MAX(Totals!Z$4:Z$23))*(Totals!Z14&lt;&gt;0),1,0)</f>
        <v>0</v>
      </c>
      <c r="W15" s="7">
        <f>IF((Totals!AA14=MAX(Totals!AA$4:AA$23))*(Totals!AA14&lt;&gt;0),1,0)</f>
        <v>0</v>
      </c>
      <c r="X15" s="7">
        <f>IF((Totals!AB14=MAX(Totals!AB$4:AB$23))*(Totals!AB14&lt;&gt;0),1,0)</f>
        <v>0</v>
      </c>
      <c r="Y15" s="7">
        <f>IF((Totals!AC14=MAX(Totals!AC$4:AC$23))*(Totals!AC14&lt;&gt;0),1,0)</f>
        <v>0</v>
      </c>
      <c r="Z15" s="7">
        <f>IF((Totals!AD14=MAX(Totals!AD$4:AD$23))*(Totals!AD14&lt;&gt;0),1,0)</f>
        <v>0</v>
      </c>
      <c r="AA15" s="7">
        <f>IF((Totals!AE14=MAX(Totals!AE$4:AE$23))*(Totals!AE14&lt;&gt;0),1,0)</f>
        <v>0</v>
      </c>
      <c r="AB15" s="7">
        <f>IF((Totals!AF14=MAX(Totals!AF$4:AF$23))*(Totals!AF14&lt;&gt;0),1,0)</f>
        <v>0</v>
      </c>
      <c r="AC15" s="7">
        <f>IF((Totals!AG14=MAX(Totals!AG$4:AG$23))*(Totals!AG14&lt;&gt;0),1,0)</f>
        <v>0</v>
      </c>
      <c r="AD15" s="7">
        <f>IF((Totals!AH14=MAX(Totals!AH$4:AH$23))*(Totals!AH14&lt;&gt;0),1,0)</f>
        <v>0</v>
      </c>
      <c r="AE15" s="7">
        <f>IF((Totals!AI14=MAX(Totals!AI$4:AI$23))*(Totals!AI14&lt;&gt;0),1,0)</f>
        <v>0</v>
      </c>
      <c r="AF15" s="7">
        <f>IF((Totals!AJ14=MAX(Totals!AJ$4:AJ$23))*(Totals!AJ14&lt;&gt;0),1,0)</f>
        <v>0</v>
      </c>
      <c r="AG15" s="7">
        <f>IF((Totals!AK14=MAX(Totals!AK$4:AK$23))*(Totals!AK14&lt;&gt;0),1,0)</f>
        <v>0</v>
      </c>
      <c r="AH15" s="7">
        <f>IF((Totals!AL14=MAX(Totals!AL$4:AL$23))*(Totals!AL14&lt;&gt;0),1,0)</f>
        <v>0</v>
      </c>
      <c r="AI15" s="7">
        <f>IF((Totals!AM14=MAX(Totals!AM$4:AM$23))*(Totals!AM14&lt;&gt;0),1,0)</f>
        <v>0</v>
      </c>
      <c r="AJ15" s="7">
        <f>IF((Totals!AN14=MAX(Totals!AN$4:AN$23))*(Totals!AN14&lt;&gt;0),1,0)</f>
        <v>0</v>
      </c>
      <c r="AK15" s="7">
        <f>IF((Totals!AO14=MAX(Totals!AO$4:AO$23))*(Totals!AO14&lt;&gt;0),1,0)</f>
        <v>0</v>
      </c>
      <c r="AL15" s="7">
        <f>IF((Totals!AP14=MAX(Totals!AP$4:AP$23))*(Totals!AP14&lt;&gt;0),1,0)</f>
        <v>0</v>
      </c>
      <c r="AM15" s="7">
        <f>IF((Totals!AQ14=MAX(Totals!AQ$4:AQ$23))*(Totals!AQ14&lt;&gt;0),1,0)</f>
        <v>0</v>
      </c>
      <c r="AN15" s="7">
        <f>IF((Totals!AR14=MAX(Totals!AR$4:AR$23))*(Totals!AR14&lt;&gt;0),1,0)</f>
        <v>0</v>
      </c>
      <c r="AO15" s="7">
        <f>IF((Totals!AS14=MAX(Totals!AS$4:AS$23))*(Totals!AS14&lt;&gt;0),1,0)</f>
        <v>0</v>
      </c>
      <c r="AP15" s="7">
        <f>IF((Totals!AT14=MAX(Totals!AT$4:AT$23))*(Totals!AT14&lt;&gt;0),1,0)</f>
        <v>0</v>
      </c>
      <c r="AQ15" s="7">
        <f>IF((Totals!AU14=MAX(Totals!AU$4:AU$23))*(Totals!AU14&lt;&gt;0),1,0)</f>
        <v>0</v>
      </c>
      <c r="AR15" s="7">
        <f>IF((Totals!AV14=MAX(Totals!AV$4:AV$23))*(Totals!AV14&lt;&gt;0),1,0)</f>
        <v>0</v>
      </c>
      <c r="AS15" s="7">
        <f>IF((Totals!AW14=MAX(Totals!AW$4:AW$23))*(Totals!AW14&lt;&gt;0),1,0)</f>
        <v>0</v>
      </c>
      <c r="AT15" s="7">
        <f>IF((Totals!AX14=MAX(Totals!AX$4:AX$23))*(Totals!AX14&lt;&gt;0),1,0)</f>
        <v>0</v>
      </c>
      <c r="AU15" s="7">
        <f>IF((Totals!AY14=MAX(Totals!AY$4:AY$23))*(Totals!AY14&lt;&gt;0),1,0)</f>
        <v>0</v>
      </c>
      <c r="AV15" s="7">
        <f>IF((Totals!AZ14=MAX(Totals!AZ$4:AZ$23))*(Totals!AZ14&lt;&gt;0),1,0)</f>
        <v>0</v>
      </c>
      <c r="AW15" s="7">
        <f>IF((Totals!BA14=MAX(Totals!BA$4:BA$23))*(Totals!BA14&lt;&gt;0),1,0)</f>
        <v>0</v>
      </c>
    </row>
    <row r="16" spans="1:49" x14ac:dyDescent="0.25">
      <c r="A16" s="4">
        <f>Totals!A15</f>
        <v>0</v>
      </c>
      <c r="B16" s="7">
        <f t="shared" si="0"/>
        <v>0</v>
      </c>
      <c r="D16" s="7">
        <f>IF((Totals!H15=MAX(Totals!H$4:H$23))*(Totals!H15&lt;&gt;0),1,0)</f>
        <v>0</v>
      </c>
      <c r="E16" s="7">
        <f>IF((Totals!I15=MAX(Totals!I$4:I$23))*(Totals!I15&lt;&gt;0),1,0)</f>
        <v>0</v>
      </c>
      <c r="F16" s="7">
        <f>IF((Totals!J15=MAX(Totals!J$4:J$23))*(Totals!J15&lt;&gt;0),1,0)</f>
        <v>0</v>
      </c>
      <c r="G16" s="7">
        <f>IF((Totals!K15=MAX(Totals!K$4:K$23))*(Totals!K15&lt;&gt;0),1,0)</f>
        <v>0</v>
      </c>
      <c r="H16" s="7">
        <f>IF((Totals!L15=MAX(Totals!L$4:L$23))*(Totals!L15&lt;&gt;0),1,0)</f>
        <v>0</v>
      </c>
      <c r="I16" s="7">
        <f>IF((Totals!M15=MAX(Totals!M$4:M$23))*(Totals!M15&lt;&gt;0),1,0)</f>
        <v>0</v>
      </c>
      <c r="J16" s="7">
        <f>IF((Totals!N15=MAX(Totals!N$4:N$23))*(Totals!N15&lt;&gt;0),1,0)</f>
        <v>0</v>
      </c>
      <c r="K16" s="7">
        <f>IF((Totals!O15=MAX(Totals!O$4:O$23))*(Totals!O15&lt;&gt;0),1,0)</f>
        <v>0</v>
      </c>
      <c r="L16" s="7">
        <f>IF((Totals!P15=MAX(Totals!P$4:P$23))*(Totals!P15&lt;&gt;0),1,0)</f>
        <v>0</v>
      </c>
      <c r="M16" s="7">
        <f>IF((Totals!Q15=MAX(Totals!Q$4:Q$23))*(Totals!Q15&lt;&gt;0),1,0)</f>
        <v>0</v>
      </c>
      <c r="N16" s="7">
        <f>IF((Totals!R15=MAX(Totals!R$4:R$23))*(Totals!R15&lt;&gt;0),1,0)</f>
        <v>0</v>
      </c>
      <c r="O16" s="7">
        <f>IF((Totals!S15=MAX(Totals!S$4:S$23))*(Totals!S15&lt;&gt;0),1,0)</f>
        <v>0</v>
      </c>
      <c r="P16" s="7">
        <f>IF((Totals!T15=MAX(Totals!T$4:T$23))*(Totals!T15&lt;&gt;0),1,0)</f>
        <v>0</v>
      </c>
      <c r="Q16" s="7">
        <f>IF((Totals!U15=MAX(Totals!U$4:U$23))*(Totals!U15&lt;&gt;0),1,0)</f>
        <v>0</v>
      </c>
      <c r="R16" s="7">
        <f>IF((Totals!V15=MAX(Totals!V$4:V$23))*(Totals!V15&lt;&gt;0),1,0)</f>
        <v>0</v>
      </c>
      <c r="S16" s="7">
        <f>IF((Totals!W15=MAX(Totals!W$4:W$23))*(Totals!W15&lt;&gt;0),1,0)</f>
        <v>0</v>
      </c>
      <c r="T16" s="7">
        <f>IF((Totals!X15=MAX(Totals!X$4:X$23))*(Totals!X15&lt;&gt;0),1,0)</f>
        <v>0</v>
      </c>
      <c r="U16" s="7">
        <f>IF((Totals!Y15=MAX(Totals!Y$4:Y$23))*(Totals!Y15&lt;&gt;0),1,0)</f>
        <v>0</v>
      </c>
      <c r="V16" s="7">
        <f>IF((Totals!Z15=MAX(Totals!Z$4:Z$23))*(Totals!Z15&lt;&gt;0),1,0)</f>
        <v>0</v>
      </c>
      <c r="W16" s="7">
        <f>IF((Totals!AA15=MAX(Totals!AA$4:AA$23))*(Totals!AA15&lt;&gt;0),1,0)</f>
        <v>0</v>
      </c>
      <c r="X16" s="7">
        <f>IF((Totals!AB15=MAX(Totals!AB$4:AB$23))*(Totals!AB15&lt;&gt;0),1,0)</f>
        <v>0</v>
      </c>
      <c r="Y16" s="7">
        <f>IF((Totals!AC15=MAX(Totals!AC$4:AC$23))*(Totals!AC15&lt;&gt;0),1,0)</f>
        <v>0</v>
      </c>
      <c r="Z16" s="7">
        <f>IF((Totals!AD15=MAX(Totals!AD$4:AD$23))*(Totals!AD15&lt;&gt;0),1,0)</f>
        <v>0</v>
      </c>
      <c r="AA16" s="7">
        <f>IF((Totals!AE15=MAX(Totals!AE$4:AE$23))*(Totals!AE15&lt;&gt;0),1,0)</f>
        <v>0</v>
      </c>
      <c r="AB16" s="7">
        <f>IF((Totals!AF15=MAX(Totals!AF$4:AF$23))*(Totals!AF15&lt;&gt;0),1,0)</f>
        <v>0</v>
      </c>
      <c r="AC16" s="7">
        <f>IF((Totals!AG15=MAX(Totals!AG$4:AG$23))*(Totals!AG15&lt;&gt;0),1,0)</f>
        <v>0</v>
      </c>
      <c r="AD16" s="7">
        <f>IF((Totals!AH15=MAX(Totals!AH$4:AH$23))*(Totals!AH15&lt;&gt;0),1,0)</f>
        <v>0</v>
      </c>
      <c r="AE16" s="7">
        <f>IF((Totals!AI15=MAX(Totals!AI$4:AI$23))*(Totals!AI15&lt;&gt;0),1,0)</f>
        <v>0</v>
      </c>
      <c r="AF16" s="7">
        <f>IF((Totals!AJ15=MAX(Totals!AJ$4:AJ$23))*(Totals!AJ15&lt;&gt;0),1,0)</f>
        <v>0</v>
      </c>
      <c r="AG16" s="7">
        <f>IF((Totals!AK15=MAX(Totals!AK$4:AK$23))*(Totals!AK15&lt;&gt;0),1,0)</f>
        <v>0</v>
      </c>
      <c r="AH16" s="7">
        <f>IF((Totals!AL15=MAX(Totals!AL$4:AL$23))*(Totals!AL15&lt;&gt;0),1,0)</f>
        <v>0</v>
      </c>
      <c r="AI16" s="7">
        <f>IF((Totals!AM15=MAX(Totals!AM$4:AM$23))*(Totals!AM15&lt;&gt;0),1,0)</f>
        <v>0</v>
      </c>
      <c r="AJ16" s="7">
        <f>IF((Totals!AN15=MAX(Totals!AN$4:AN$23))*(Totals!AN15&lt;&gt;0),1,0)</f>
        <v>0</v>
      </c>
      <c r="AK16" s="7">
        <f>IF((Totals!AO15=MAX(Totals!AO$4:AO$23))*(Totals!AO15&lt;&gt;0),1,0)</f>
        <v>0</v>
      </c>
      <c r="AL16" s="7">
        <f>IF((Totals!AP15=MAX(Totals!AP$4:AP$23))*(Totals!AP15&lt;&gt;0),1,0)</f>
        <v>0</v>
      </c>
      <c r="AM16" s="7">
        <f>IF((Totals!AQ15=MAX(Totals!AQ$4:AQ$23))*(Totals!AQ15&lt;&gt;0),1,0)</f>
        <v>0</v>
      </c>
      <c r="AN16" s="7">
        <f>IF((Totals!AR15=MAX(Totals!AR$4:AR$23))*(Totals!AR15&lt;&gt;0),1,0)</f>
        <v>0</v>
      </c>
      <c r="AO16" s="7">
        <f>IF((Totals!AS15=MAX(Totals!AS$4:AS$23))*(Totals!AS15&lt;&gt;0),1,0)</f>
        <v>0</v>
      </c>
      <c r="AP16" s="7">
        <f>IF((Totals!AT15=MAX(Totals!AT$4:AT$23))*(Totals!AT15&lt;&gt;0),1,0)</f>
        <v>0</v>
      </c>
      <c r="AQ16" s="7">
        <f>IF((Totals!AU15=MAX(Totals!AU$4:AU$23))*(Totals!AU15&lt;&gt;0),1,0)</f>
        <v>0</v>
      </c>
      <c r="AR16" s="7">
        <f>IF((Totals!AV15=MAX(Totals!AV$4:AV$23))*(Totals!AV15&lt;&gt;0),1,0)</f>
        <v>0</v>
      </c>
      <c r="AS16" s="7">
        <f>IF((Totals!AW15=MAX(Totals!AW$4:AW$23))*(Totals!AW15&lt;&gt;0),1,0)</f>
        <v>0</v>
      </c>
      <c r="AT16" s="7">
        <f>IF((Totals!AX15=MAX(Totals!AX$4:AX$23))*(Totals!AX15&lt;&gt;0),1,0)</f>
        <v>0</v>
      </c>
      <c r="AU16" s="7">
        <f>IF((Totals!AY15=MAX(Totals!AY$4:AY$23))*(Totals!AY15&lt;&gt;0),1,0)</f>
        <v>0</v>
      </c>
      <c r="AV16" s="7">
        <f>IF((Totals!AZ15=MAX(Totals!AZ$4:AZ$23))*(Totals!AZ15&lt;&gt;0),1,0)</f>
        <v>0</v>
      </c>
      <c r="AW16" s="7">
        <f>IF((Totals!BA15=MAX(Totals!BA$4:BA$23))*(Totals!BA15&lt;&gt;0),1,0)</f>
        <v>0</v>
      </c>
    </row>
    <row r="17" spans="1:49" x14ac:dyDescent="0.25">
      <c r="A17" s="4">
        <f>Totals!A16</f>
        <v>0</v>
      </c>
      <c r="B17" s="7">
        <f t="shared" si="0"/>
        <v>0</v>
      </c>
      <c r="D17" s="7">
        <f>IF((Totals!H16=MAX(Totals!H$4:H$23))*(Totals!H16&lt;&gt;0),1,0)</f>
        <v>0</v>
      </c>
      <c r="E17" s="7">
        <f>IF((Totals!I16=MAX(Totals!I$4:I$23))*(Totals!I16&lt;&gt;0),1,0)</f>
        <v>0</v>
      </c>
      <c r="F17" s="7">
        <f>IF((Totals!J16=MAX(Totals!J$4:J$23))*(Totals!J16&lt;&gt;0),1,0)</f>
        <v>0</v>
      </c>
      <c r="G17" s="7">
        <f>IF((Totals!K16=MAX(Totals!K$4:K$23))*(Totals!K16&lt;&gt;0),1,0)</f>
        <v>0</v>
      </c>
      <c r="H17" s="7">
        <f>IF((Totals!L16=MAX(Totals!L$4:L$23))*(Totals!L16&lt;&gt;0),1,0)</f>
        <v>0</v>
      </c>
      <c r="I17" s="7">
        <f>IF((Totals!M16=MAX(Totals!M$4:M$23))*(Totals!M16&lt;&gt;0),1,0)</f>
        <v>0</v>
      </c>
      <c r="J17" s="7">
        <f>IF((Totals!N16=MAX(Totals!N$4:N$23))*(Totals!N16&lt;&gt;0),1,0)</f>
        <v>0</v>
      </c>
      <c r="K17" s="7">
        <f>IF((Totals!O16=MAX(Totals!O$4:O$23))*(Totals!O16&lt;&gt;0),1,0)</f>
        <v>0</v>
      </c>
      <c r="L17" s="7">
        <f>IF((Totals!P16=MAX(Totals!P$4:P$23))*(Totals!P16&lt;&gt;0),1,0)</f>
        <v>0</v>
      </c>
      <c r="M17" s="7">
        <f>IF((Totals!Q16=MAX(Totals!Q$4:Q$23))*(Totals!Q16&lt;&gt;0),1,0)</f>
        <v>0</v>
      </c>
      <c r="N17" s="7">
        <f>IF((Totals!R16=MAX(Totals!R$4:R$23))*(Totals!R16&lt;&gt;0),1,0)</f>
        <v>0</v>
      </c>
      <c r="O17" s="7">
        <f>IF((Totals!S16=MAX(Totals!S$4:S$23))*(Totals!S16&lt;&gt;0),1,0)</f>
        <v>0</v>
      </c>
      <c r="P17" s="7">
        <f>IF((Totals!T16=MAX(Totals!T$4:T$23))*(Totals!T16&lt;&gt;0),1,0)</f>
        <v>0</v>
      </c>
      <c r="Q17" s="7">
        <f>IF((Totals!U16=MAX(Totals!U$4:U$23))*(Totals!U16&lt;&gt;0),1,0)</f>
        <v>0</v>
      </c>
      <c r="R17" s="7">
        <f>IF((Totals!V16=MAX(Totals!V$4:V$23))*(Totals!V16&lt;&gt;0),1,0)</f>
        <v>0</v>
      </c>
      <c r="S17" s="7">
        <f>IF((Totals!W16=MAX(Totals!W$4:W$23))*(Totals!W16&lt;&gt;0),1,0)</f>
        <v>0</v>
      </c>
      <c r="T17" s="7">
        <f>IF((Totals!X16=MAX(Totals!X$4:X$23))*(Totals!X16&lt;&gt;0),1,0)</f>
        <v>0</v>
      </c>
      <c r="U17" s="7">
        <f>IF((Totals!Y16=MAX(Totals!Y$4:Y$23))*(Totals!Y16&lt;&gt;0),1,0)</f>
        <v>0</v>
      </c>
      <c r="V17" s="7">
        <f>IF((Totals!Z16=MAX(Totals!Z$4:Z$23))*(Totals!Z16&lt;&gt;0),1,0)</f>
        <v>0</v>
      </c>
      <c r="W17" s="7">
        <f>IF((Totals!AA16=MAX(Totals!AA$4:AA$23))*(Totals!AA16&lt;&gt;0),1,0)</f>
        <v>0</v>
      </c>
      <c r="X17" s="7">
        <f>IF((Totals!AB16=MAX(Totals!AB$4:AB$23))*(Totals!AB16&lt;&gt;0),1,0)</f>
        <v>0</v>
      </c>
      <c r="Y17" s="7">
        <f>IF((Totals!AC16=MAX(Totals!AC$4:AC$23))*(Totals!AC16&lt;&gt;0),1,0)</f>
        <v>0</v>
      </c>
      <c r="Z17" s="7">
        <f>IF((Totals!AD16=MAX(Totals!AD$4:AD$23))*(Totals!AD16&lt;&gt;0),1,0)</f>
        <v>0</v>
      </c>
      <c r="AA17" s="7">
        <f>IF((Totals!AE16=MAX(Totals!AE$4:AE$23))*(Totals!AE16&lt;&gt;0),1,0)</f>
        <v>0</v>
      </c>
      <c r="AB17" s="7">
        <f>IF((Totals!AF16=MAX(Totals!AF$4:AF$23))*(Totals!AF16&lt;&gt;0),1,0)</f>
        <v>0</v>
      </c>
      <c r="AC17" s="7">
        <f>IF((Totals!AG16=MAX(Totals!AG$4:AG$23))*(Totals!AG16&lt;&gt;0),1,0)</f>
        <v>0</v>
      </c>
      <c r="AD17" s="7">
        <f>IF((Totals!AH16=MAX(Totals!AH$4:AH$23))*(Totals!AH16&lt;&gt;0),1,0)</f>
        <v>0</v>
      </c>
      <c r="AE17" s="7">
        <f>IF((Totals!AI16=MAX(Totals!AI$4:AI$23))*(Totals!AI16&lt;&gt;0),1,0)</f>
        <v>0</v>
      </c>
      <c r="AF17" s="7">
        <f>IF((Totals!AJ16=MAX(Totals!AJ$4:AJ$23))*(Totals!AJ16&lt;&gt;0),1,0)</f>
        <v>0</v>
      </c>
      <c r="AG17" s="7">
        <f>IF((Totals!AK16=MAX(Totals!AK$4:AK$23))*(Totals!AK16&lt;&gt;0),1,0)</f>
        <v>0</v>
      </c>
      <c r="AH17" s="7">
        <f>IF((Totals!AL16=MAX(Totals!AL$4:AL$23))*(Totals!AL16&lt;&gt;0),1,0)</f>
        <v>0</v>
      </c>
      <c r="AI17" s="7">
        <f>IF((Totals!AM16=MAX(Totals!AM$4:AM$23))*(Totals!AM16&lt;&gt;0),1,0)</f>
        <v>0</v>
      </c>
      <c r="AJ17" s="7">
        <f>IF((Totals!AN16=MAX(Totals!AN$4:AN$23))*(Totals!AN16&lt;&gt;0),1,0)</f>
        <v>0</v>
      </c>
      <c r="AK17" s="7">
        <f>IF((Totals!AO16=MAX(Totals!AO$4:AO$23))*(Totals!AO16&lt;&gt;0),1,0)</f>
        <v>0</v>
      </c>
      <c r="AL17" s="7">
        <f>IF((Totals!AP16=MAX(Totals!AP$4:AP$23))*(Totals!AP16&lt;&gt;0),1,0)</f>
        <v>0</v>
      </c>
      <c r="AM17" s="7">
        <f>IF((Totals!AQ16=MAX(Totals!AQ$4:AQ$23))*(Totals!AQ16&lt;&gt;0),1,0)</f>
        <v>0</v>
      </c>
      <c r="AN17" s="7">
        <f>IF((Totals!AR16=MAX(Totals!AR$4:AR$23))*(Totals!AR16&lt;&gt;0),1,0)</f>
        <v>0</v>
      </c>
      <c r="AO17" s="7">
        <f>IF((Totals!AS16=MAX(Totals!AS$4:AS$23))*(Totals!AS16&lt;&gt;0),1,0)</f>
        <v>0</v>
      </c>
      <c r="AP17" s="7">
        <f>IF((Totals!AT16=MAX(Totals!AT$4:AT$23))*(Totals!AT16&lt;&gt;0),1,0)</f>
        <v>0</v>
      </c>
      <c r="AQ17" s="7">
        <f>IF((Totals!AU16=MAX(Totals!AU$4:AU$23))*(Totals!AU16&lt;&gt;0),1,0)</f>
        <v>0</v>
      </c>
      <c r="AR17" s="7">
        <f>IF((Totals!AV16=MAX(Totals!AV$4:AV$23))*(Totals!AV16&lt;&gt;0),1,0)</f>
        <v>0</v>
      </c>
      <c r="AS17" s="7">
        <f>IF((Totals!AW16=MAX(Totals!AW$4:AW$23))*(Totals!AW16&lt;&gt;0),1,0)</f>
        <v>0</v>
      </c>
      <c r="AT17" s="7">
        <f>IF((Totals!AX16=MAX(Totals!AX$4:AX$23))*(Totals!AX16&lt;&gt;0),1,0)</f>
        <v>0</v>
      </c>
      <c r="AU17" s="7">
        <f>IF((Totals!AY16=MAX(Totals!AY$4:AY$23))*(Totals!AY16&lt;&gt;0),1,0)</f>
        <v>0</v>
      </c>
      <c r="AV17" s="7">
        <f>IF((Totals!AZ16=MAX(Totals!AZ$4:AZ$23))*(Totals!AZ16&lt;&gt;0),1,0)</f>
        <v>0</v>
      </c>
      <c r="AW17" s="7">
        <f>IF((Totals!BA16=MAX(Totals!BA$4:BA$23))*(Totals!BA16&lt;&gt;0),1,0)</f>
        <v>0</v>
      </c>
    </row>
    <row r="18" spans="1:49" x14ac:dyDescent="0.25">
      <c r="A18" s="4">
        <f>Totals!A17</f>
        <v>0</v>
      </c>
      <c r="B18" s="7">
        <f t="shared" si="0"/>
        <v>0</v>
      </c>
      <c r="D18" s="7">
        <f>IF((Totals!H17=MAX(Totals!H$4:H$23))*(Totals!H17&lt;&gt;0),1,0)</f>
        <v>0</v>
      </c>
      <c r="E18" s="7">
        <f>IF((Totals!I17=MAX(Totals!I$4:I$23))*(Totals!I17&lt;&gt;0),1,0)</f>
        <v>0</v>
      </c>
      <c r="F18" s="7">
        <f>IF((Totals!J17=MAX(Totals!J$4:J$23))*(Totals!J17&lt;&gt;0),1,0)</f>
        <v>0</v>
      </c>
      <c r="G18" s="7">
        <f>IF((Totals!K17=MAX(Totals!K$4:K$23))*(Totals!K17&lt;&gt;0),1,0)</f>
        <v>0</v>
      </c>
      <c r="H18" s="7">
        <f>IF((Totals!L17=MAX(Totals!L$4:L$23))*(Totals!L17&lt;&gt;0),1,0)</f>
        <v>0</v>
      </c>
      <c r="I18" s="7">
        <f>IF((Totals!M17=MAX(Totals!M$4:M$23))*(Totals!M17&lt;&gt;0),1,0)</f>
        <v>0</v>
      </c>
      <c r="J18" s="7">
        <f>IF((Totals!N17=MAX(Totals!N$4:N$23))*(Totals!N17&lt;&gt;0),1,0)</f>
        <v>0</v>
      </c>
      <c r="K18" s="7">
        <f>IF((Totals!O17=MAX(Totals!O$4:O$23))*(Totals!O17&lt;&gt;0),1,0)</f>
        <v>0</v>
      </c>
      <c r="L18" s="7">
        <f>IF((Totals!P17=MAX(Totals!P$4:P$23))*(Totals!P17&lt;&gt;0),1,0)</f>
        <v>0</v>
      </c>
      <c r="M18" s="7">
        <f>IF((Totals!Q17=MAX(Totals!Q$4:Q$23))*(Totals!Q17&lt;&gt;0),1,0)</f>
        <v>0</v>
      </c>
      <c r="N18" s="7">
        <f>IF((Totals!R17=MAX(Totals!R$4:R$23))*(Totals!R17&lt;&gt;0),1,0)</f>
        <v>0</v>
      </c>
      <c r="O18" s="7">
        <f>IF((Totals!S17=MAX(Totals!S$4:S$23))*(Totals!S17&lt;&gt;0),1,0)</f>
        <v>0</v>
      </c>
      <c r="P18" s="7">
        <f>IF((Totals!T17=MAX(Totals!T$4:T$23))*(Totals!T17&lt;&gt;0),1,0)</f>
        <v>0</v>
      </c>
      <c r="Q18" s="7">
        <f>IF((Totals!U17=MAX(Totals!U$4:U$23))*(Totals!U17&lt;&gt;0),1,0)</f>
        <v>0</v>
      </c>
      <c r="R18" s="7">
        <f>IF((Totals!V17=MAX(Totals!V$4:V$23))*(Totals!V17&lt;&gt;0),1,0)</f>
        <v>0</v>
      </c>
      <c r="S18" s="7">
        <f>IF((Totals!W17=MAX(Totals!W$4:W$23))*(Totals!W17&lt;&gt;0),1,0)</f>
        <v>0</v>
      </c>
      <c r="T18" s="7">
        <f>IF((Totals!X17=MAX(Totals!X$4:X$23))*(Totals!X17&lt;&gt;0),1,0)</f>
        <v>0</v>
      </c>
      <c r="U18" s="7">
        <f>IF((Totals!Y17=MAX(Totals!Y$4:Y$23))*(Totals!Y17&lt;&gt;0),1,0)</f>
        <v>0</v>
      </c>
      <c r="V18" s="7">
        <f>IF((Totals!Z17=MAX(Totals!Z$4:Z$23))*(Totals!Z17&lt;&gt;0),1,0)</f>
        <v>0</v>
      </c>
      <c r="W18" s="7">
        <f>IF((Totals!AA17=MAX(Totals!AA$4:AA$23))*(Totals!AA17&lt;&gt;0),1,0)</f>
        <v>0</v>
      </c>
      <c r="X18" s="7">
        <f>IF((Totals!AB17=MAX(Totals!AB$4:AB$23))*(Totals!AB17&lt;&gt;0),1,0)</f>
        <v>0</v>
      </c>
      <c r="Y18" s="7">
        <f>IF((Totals!AC17=MAX(Totals!AC$4:AC$23))*(Totals!AC17&lt;&gt;0),1,0)</f>
        <v>0</v>
      </c>
      <c r="Z18" s="7">
        <f>IF((Totals!AD17=MAX(Totals!AD$4:AD$23))*(Totals!AD17&lt;&gt;0),1,0)</f>
        <v>0</v>
      </c>
      <c r="AA18" s="7">
        <f>IF((Totals!AE17=MAX(Totals!AE$4:AE$23))*(Totals!AE17&lt;&gt;0),1,0)</f>
        <v>0</v>
      </c>
      <c r="AB18" s="7">
        <f>IF((Totals!AF17=MAX(Totals!AF$4:AF$23))*(Totals!AF17&lt;&gt;0),1,0)</f>
        <v>0</v>
      </c>
      <c r="AC18" s="7">
        <f>IF((Totals!AG17=MAX(Totals!AG$4:AG$23))*(Totals!AG17&lt;&gt;0),1,0)</f>
        <v>0</v>
      </c>
      <c r="AD18" s="7">
        <f>IF((Totals!AH17=MAX(Totals!AH$4:AH$23))*(Totals!AH17&lt;&gt;0),1,0)</f>
        <v>0</v>
      </c>
      <c r="AE18" s="7">
        <f>IF((Totals!AI17=MAX(Totals!AI$4:AI$23))*(Totals!AI17&lt;&gt;0),1,0)</f>
        <v>0</v>
      </c>
      <c r="AF18" s="7">
        <f>IF((Totals!AJ17=MAX(Totals!AJ$4:AJ$23))*(Totals!AJ17&lt;&gt;0),1,0)</f>
        <v>0</v>
      </c>
      <c r="AG18" s="7">
        <f>IF((Totals!AK17=MAX(Totals!AK$4:AK$23))*(Totals!AK17&lt;&gt;0),1,0)</f>
        <v>0</v>
      </c>
      <c r="AH18" s="7">
        <f>IF((Totals!AL17=MAX(Totals!AL$4:AL$23))*(Totals!AL17&lt;&gt;0),1,0)</f>
        <v>0</v>
      </c>
      <c r="AI18" s="7">
        <f>IF((Totals!AM17=MAX(Totals!AM$4:AM$23))*(Totals!AM17&lt;&gt;0),1,0)</f>
        <v>0</v>
      </c>
      <c r="AJ18" s="7">
        <f>IF((Totals!AN17=MAX(Totals!AN$4:AN$23))*(Totals!AN17&lt;&gt;0),1,0)</f>
        <v>0</v>
      </c>
      <c r="AK18" s="7">
        <f>IF((Totals!AO17=MAX(Totals!AO$4:AO$23))*(Totals!AO17&lt;&gt;0),1,0)</f>
        <v>0</v>
      </c>
      <c r="AL18" s="7">
        <f>IF((Totals!AP17=MAX(Totals!AP$4:AP$23))*(Totals!AP17&lt;&gt;0),1,0)</f>
        <v>0</v>
      </c>
      <c r="AM18" s="7">
        <f>IF((Totals!AQ17=MAX(Totals!AQ$4:AQ$23))*(Totals!AQ17&lt;&gt;0),1,0)</f>
        <v>0</v>
      </c>
      <c r="AN18" s="7">
        <f>IF((Totals!AR17=MAX(Totals!AR$4:AR$23))*(Totals!AR17&lt;&gt;0),1,0)</f>
        <v>0</v>
      </c>
      <c r="AO18" s="7">
        <f>IF((Totals!AS17=MAX(Totals!AS$4:AS$23))*(Totals!AS17&lt;&gt;0),1,0)</f>
        <v>0</v>
      </c>
      <c r="AP18" s="7">
        <f>IF((Totals!AT17=MAX(Totals!AT$4:AT$23))*(Totals!AT17&lt;&gt;0),1,0)</f>
        <v>0</v>
      </c>
      <c r="AQ18" s="7">
        <f>IF((Totals!AU17=MAX(Totals!AU$4:AU$23))*(Totals!AU17&lt;&gt;0),1,0)</f>
        <v>0</v>
      </c>
      <c r="AR18" s="7">
        <f>IF((Totals!AV17=MAX(Totals!AV$4:AV$23))*(Totals!AV17&lt;&gt;0),1,0)</f>
        <v>0</v>
      </c>
      <c r="AS18" s="7">
        <f>IF((Totals!AW17=MAX(Totals!AW$4:AW$23))*(Totals!AW17&lt;&gt;0),1,0)</f>
        <v>0</v>
      </c>
      <c r="AT18" s="7">
        <f>IF((Totals!AX17=MAX(Totals!AX$4:AX$23))*(Totals!AX17&lt;&gt;0),1,0)</f>
        <v>0</v>
      </c>
      <c r="AU18" s="7">
        <f>IF((Totals!AY17=MAX(Totals!AY$4:AY$23))*(Totals!AY17&lt;&gt;0),1,0)</f>
        <v>0</v>
      </c>
      <c r="AV18" s="7">
        <f>IF((Totals!AZ17=MAX(Totals!AZ$4:AZ$23))*(Totals!AZ17&lt;&gt;0),1,0)</f>
        <v>0</v>
      </c>
      <c r="AW18" s="7">
        <f>IF((Totals!BA17=MAX(Totals!BA$4:BA$23))*(Totals!BA17&lt;&gt;0),1,0)</f>
        <v>0</v>
      </c>
    </row>
    <row r="19" spans="1:49" x14ac:dyDescent="0.25">
      <c r="A19" s="4">
        <f>Totals!A18</f>
        <v>0</v>
      </c>
      <c r="B19" s="7">
        <f t="shared" si="0"/>
        <v>0</v>
      </c>
      <c r="D19" s="7">
        <f>IF((Totals!H18=MAX(Totals!H$4:H$23))*(Totals!H18&lt;&gt;0),1,0)</f>
        <v>0</v>
      </c>
      <c r="E19" s="7">
        <f>IF((Totals!I18=MAX(Totals!I$4:I$23))*(Totals!I18&lt;&gt;0),1,0)</f>
        <v>0</v>
      </c>
      <c r="F19" s="7">
        <f>IF((Totals!J18=MAX(Totals!J$4:J$23))*(Totals!J18&lt;&gt;0),1,0)</f>
        <v>0</v>
      </c>
      <c r="G19" s="7">
        <f>IF((Totals!K18=MAX(Totals!K$4:K$23))*(Totals!K18&lt;&gt;0),1,0)</f>
        <v>0</v>
      </c>
      <c r="H19" s="7">
        <f>IF((Totals!L18=MAX(Totals!L$4:L$23))*(Totals!L18&lt;&gt;0),1,0)</f>
        <v>0</v>
      </c>
      <c r="I19" s="7">
        <f>IF((Totals!M18=MAX(Totals!M$4:M$23))*(Totals!M18&lt;&gt;0),1,0)</f>
        <v>0</v>
      </c>
      <c r="J19" s="7">
        <f>IF((Totals!N18=MAX(Totals!N$4:N$23))*(Totals!N18&lt;&gt;0),1,0)</f>
        <v>0</v>
      </c>
      <c r="K19" s="7">
        <f>IF((Totals!O18=MAX(Totals!O$4:O$23))*(Totals!O18&lt;&gt;0),1,0)</f>
        <v>0</v>
      </c>
      <c r="L19" s="7">
        <f>IF((Totals!P18=MAX(Totals!P$4:P$23))*(Totals!P18&lt;&gt;0),1,0)</f>
        <v>0</v>
      </c>
      <c r="M19" s="7">
        <f>IF((Totals!Q18=MAX(Totals!Q$4:Q$23))*(Totals!Q18&lt;&gt;0),1,0)</f>
        <v>0</v>
      </c>
      <c r="N19" s="7">
        <f>IF((Totals!R18=MAX(Totals!R$4:R$23))*(Totals!R18&lt;&gt;0),1,0)</f>
        <v>0</v>
      </c>
      <c r="O19" s="7">
        <f>IF((Totals!S18=MAX(Totals!S$4:S$23))*(Totals!S18&lt;&gt;0),1,0)</f>
        <v>0</v>
      </c>
      <c r="P19" s="7">
        <f>IF((Totals!T18=MAX(Totals!T$4:T$23))*(Totals!T18&lt;&gt;0),1,0)</f>
        <v>0</v>
      </c>
      <c r="Q19" s="7">
        <f>IF((Totals!U18=MAX(Totals!U$4:U$23))*(Totals!U18&lt;&gt;0),1,0)</f>
        <v>0</v>
      </c>
      <c r="R19" s="7">
        <f>IF((Totals!V18=MAX(Totals!V$4:V$23))*(Totals!V18&lt;&gt;0),1,0)</f>
        <v>0</v>
      </c>
      <c r="S19" s="7">
        <f>IF((Totals!W18=MAX(Totals!W$4:W$23))*(Totals!W18&lt;&gt;0),1,0)</f>
        <v>0</v>
      </c>
      <c r="T19" s="7">
        <f>IF((Totals!X18=MAX(Totals!X$4:X$23))*(Totals!X18&lt;&gt;0),1,0)</f>
        <v>0</v>
      </c>
      <c r="U19" s="7">
        <f>IF((Totals!Y18=MAX(Totals!Y$4:Y$23))*(Totals!Y18&lt;&gt;0),1,0)</f>
        <v>0</v>
      </c>
      <c r="V19" s="7">
        <f>IF((Totals!Z18=MAX(Totals!Z$4:Z$23))*(Totals!Z18&lt;&gt;0),1,0)</f>
        <v>0</v>
      </c>
      <c r="W19" s="7">
        <f>IF((Totals!AA18=MAX(Totals!AA$4:AA$23))*(Totals!AA18&lt;&gt;0),1,0)</f>
        <v>0</v>
      </c>
      <c r="X19" s="7">
        <f>IF((Totals!AB18=MAX(Totals!AB$4:AB$23))*(Totals!AB18&lt;&gt;0),1,0)</f>
        <v>0</v>
      </c>
      <c r="Y19" s="7">
        <f>IF((Totals!AC18=MAX(Totals!AC$4:AC$23))*(Totals!AC18&lt;&gt;0),1,0)</f>
        <v>0</v>
      </c>
      <c r="Z19" s="7">
        <f>IF((Totals!AD18=MAX(Totals!AD$4:AD$23))*(Totals!AD18&lt;&gt;0),1,0)</f>
        <v>0</v>
      </c>
      <c r="AA19" s="7">
        <f>IF((Totals!AE18=MAX(Totals!AE$4:AE$23))*(Totals!AE18&lt;&gt;0),1,0)</f>
        <v>0</v>
      </c>
      <c r="AB19" s="7">
        <f>IF((Totals!AF18=MAX(Totals!AF$4:AF$23))*(Totals!AF18&lt;&gt;0),1,0)</f>
        <v>0</v>
      </c>
      <c r="AC19" s="7">
        <f>IF((Totals!AG18=MAX(Totals!AG$4:AG$23))*(Totals!AG18&lt;&gt;0),1,0)</f>
        <v>0</v>
      </c>
      <c r="AD19" s="7">
        <f>IF((Totals!AH18=MAX(Totals!AH$4:AH$23))*(Totals!AH18&lt;&gt;0),1,0)</f>
        <v>0</v>
      </c>
      <c r="AE19" s="7">
        <f>IF((Totals!AI18=MAX(Totals!AI$4:AI$23))*(Totals!AI18&lt;&gt;0),1,0)</f>
        <v>0</v>
      </c>
      <c r="AF19" s="7">
        <f>IF((Totals!AJ18=MAX(Totals!AJ$4:AJ$23))*(Totals!AJ18&lt;&gt;0),1,0)</f>
        <v>0</v>
      </c>
      <c r="AG19" s="7">
        <f>IF((Totals!AK18=MAX(Totals!AK$4:AK$23))*(Totals!AK18&lt;&gt;0),1,0)</f>
        <v>0</v>
      </c>
      <c r="AH19" s="7">
        <f>IF((Totals!AL18=MAX(Totals!AL$4:AL$23))*(Totals!AL18&lt;&gt;0),1,0)</f>
        <v>0</v>
      </c>
      <c r="AI19" s="7">
        <f>IF((Totals!AM18=MAX(Totals!AM$4:AM$23))*(Totals!AM18&lt;&gt;0),1,0)</f>
        <v>0</v>
      </c>
      <c r="AJ19" s="7">
        <f>IF((Totals!AN18=MAX(Totals!AN$4:AN$23))*(Totals!AN18&lt;&gt;0),1,0)</f>
        <v>0</v>
      </c>
      <c r="AK19" s="7">
        <f>IF((Totals!AO18=MAX(Totals!AO$4:AO$23))*(Totals!AO18&lt;&gt;0),1,0)</f>
        <v>0</v>
      </c>
      <c r="AL19" s="7">
        <f>IF((Totals!AP18=MAX(Totals!AP$4:AP$23))*(Totals!AP18&lt;&gt;0),1,0)</f>
        <v>0</v>
      </c>
      <c r="AM19" s="7">
        <f>IF((Totals!AQ18=MAX(Totals!AQ$4:AQ$23))*(Totals!AQ18&lt;&gt;0),1,0)</f>
        <v>0</v>
      </c>
      <c r="AN19" s="7">
        <f>IF((Totals!AR18=MAX(Totals!AR$4:AR$23))*(Totals!AR18&lt;&gt;0),1,0)</f>
        <v>0</v>
      </c>
      <c r="AO19" s="7">
        <f>IF((Totals!AS18=MAX(Totals!AS$4:AS$23))*(Totals!AS18&lt;&gt;0),1,0)</f>
        <v>0</v>
      </c>
      <c r="AP19" s="7">
        <f>IF((Totals!AT18=MAX(Totals!AT$4:AT$23))*(Totals!AT18&lt;&gt;0),1,0)</f>
        <v>0</v>
      </c>
      <c r="AQ19" s="7">
        <f>IF((Totals!AU18=MAX(Totals!AU$4:AU$23))*(Totals!AU18&lt;&gt;0),1,0)</f>
        <v>0</v>
      </c>
      <c r="AR19" s="7">
        <f>IF((Totals!AV18=MAX(Totals!AV$4:AV$23))*(Totals!AV18&lt;&gt;0),1,0)</f>
        <v>0</v>
      </c>
      <c r="AS19" s="7">
        <f>IF((Totals!AW18=MAX(Totals!AW$4:AW$23))*(Totals!AW18&lt;&gt;0),1,0)</f>
        <v>0</v>
      </c>
      <c r="AT19" s="7">
        <f>IF((Totals!AX18=MAX(Totals!AX$4:AX$23))*(Totals!AX18&lt;&gt;0),1,0)</f>
        <v>0</v>
      </c>
      <c r="AU19" s="7">
        <f>IF((Totals!AY18=MAX(Totals!AY$4:AY$23))*(Totals!AY18&lt;&gt;0),1,0)</f>
        <v>0</v>
      </c>
      <c r="AV19" s="7">
        <f>IF((Totals!AZ18=MAX(Totals!AZ$4:AZ$23))*(Totals!AZ18&lt;&gt;0),1,0)</f>
        <v>0</v>
      </c>
      <c r="AW19" s="7">
        <f>IF((Totals!BA18=MAX(Totals!BA$4:BA$23))*(Totals!BA18&lt;&gt;0),1,0)</f>
        <v>0</v>
      </c>
    </row>
    <row r="20" spans="1:49" x14ac:dyDescent="0.25">
      <c r="A20" s="4">
        <f>Totals!A19</f>
        <v>0</v>
      </c>
      <c r="B20" s="7">
        <f t="shared" si="0"/>
        <v>0</v>
      </c>
      <c r="D20" s="7">
        <f>IF((Totals!H19=MAX(Totals!H$4:H$23))*(Totals!H19&lt;&gt;0),1,0)</f>
        <v>0</v>
      </c>
      <c r="E20" s="7">
        <f>IF((Totals!I19=MAX(Totals!I$4:I$23))*(Totals!I19&lt;&gt;0),1,0)</f>
        <v>0</v>
      </c>
      <c r="F20" s="7">
        <f>IF((Totals!J19=MAX(Totals!J$4:J$23))*(Totals!J19&lt;&gt;0),1,0)</f>
        <v>0</v>
      </c>
      <c r="G20" s="7">
        <f>IF((Totals!K19=MAX(Totals!K$4:K$23))*(Totals!K19&lt;&gt;0),1,0)</f>
        <v>0</v>
      </c>
      <c r="H20" s="7">
        <f>IF((Totals!L19=MAX(Totals!L$4:L$23))*(Totals!L19&lt;&gt;0),1,0)</f>
        <v>0</v>
      </c>
      <c r="I20" s="7">
        <f>IF((Totals!M19=MAX(Totals!M$4:M$23))*(Totals!M19&lt;&gt;0),1,0)</f>
        <v>0</v>
      </c>
      <c r="J20" s="7">
        <f>IF((Totals!N19=MAX(Totals!N$4:N$23))*(Totals!N19&lt;&gt;0),1,0)</f>
        <v>0</v>
      </c>
      <c r="K20" s="7">
        <f>IF((Totals!O19=MAX(Totals!O$4:O$23))*(Totals!O19&lt;&gt;0),1,0)</f>
        <v>0</v>
      </c>
      <c r="L20" s="7">
        <f>IF((Totals!P19=MAX(Totals!P$4:P$23))*(Totals!P19&lt;&gt;0),1,0)</f>
        <v>0</v>
      </c>
      <c r="M20" s="7">
        <f>IF((Totals!Q19=MAX(Totals!Q$4:Q$23))*(Totals!Q19&lt;&gt;0),1,0)</f>
        <v>0</v>
      </c>
      <c r="N20" s="7">
        <f>IF((Totals!R19=MAX(Totals!R$4:R$23))*(Totals!R19&lt;&gt;0),1,0)</f>
        <v>0</v>
      </c>
      <c r="O20" s="7">
        <f>IF((Totals!S19=MAX(Totals!S$4:S$23))*(Totals!S19&lt;&gt;0),1,0)</f>
        <v>0</v>
      </c>
      <c r="P20" s="7">
        <f>IF((Totals!T19=MAX(Totals!T$4:T$23))*(Totals!T19&lt;&gt;0),1,0)</f>
        <v>0</v>
      </c>
      <c r="Q20" s="7">
        <f>IF((Totals!U19=MAX(Totals!U$4:U$23))*(Totals!U19&lt;&gt;0),1,0)</f>
        <v>0</v>
      </c>
      <c r="R20" s="7">
        <f>IF((Totals!V19=MAX(Totals!V$4:V$23))*(Totals!V19&lt;&gt;0),1,0)</f>
        <v>0</v>
      </c>
      <c r="S20" s="7">
        <f>IF((Totals!W19=MAX(Totals!W$4:W$23))*(Totals!W19&lt;&gt;0),1,0)</f>
        <v>0</v>
      </c>
      <c r="T20" s="7">
        <f>IF((Totals!X19=MAX(Totals!X$4:X$23))*(Totals!X19&lt;&gt;0),1,0)</f>
        <v>0</v>
      </c>
      <c r="U20" s="7">
        <f>IF((Totals!Y19=MAX(Totals!Y$4:Y$23))*(Totals!Y19&lt;&gt;0),1,0)</f>
        <v>0</v>
      </c>
      <c r="V20" s="7">
        <f>IF((Totals!Z19=MAX(Totals!Z$4:Z$23))*(Totals!Z19&lt;&gt;0),1,0)</f>
        <v>0</v>
      </c>
      <c r="W20" s="7">
        <f>IF((Totals!AA19=MAX(Totals!AA$4:AA$23))*(Totals!AA19&lt;&gt;0),1,0)</f>
        <v>0</v>
      </c>
      <c r="X20" s="7">
        <f>IF((Totals!AB19=MAX(Totals!AB$4:AB$23))*(Totals!AB19&lt;&gt;0),1,0)</f>
        <v>0</v>
      </c>
      <c r="Y20" s="7">
        <f>IF((Totals!AC19=MAX(Totals!AC$4:AC$23))*(Totals!AC19&lt;&gt;0),1,0)</f>
        <v>0</v>
      </c>
      <c r="Z20" s="7">
        <f>IF((Totals!AD19=MAX(Totals!AD$4:AD$23))*(Totals!AD19&lt;&gt;0),1,0)</f>
        <v>0</v>
      </c>
      <c r="AA20" s="7">
        <f>IF((Totals!AE19=MAX(Totals!AE$4:AE$23))*(Totals!AE19&lt;&gt;0),1,0)</f>
        <v>0</v>
      </c>
      <c r="AB20" s="7">
        <f>IF((Totals!AF19=MAX(Totals!AF$4:AF$23))*(Totals!AF19&lt;&gt;0),1,0)</f>
        <v>0</v>
      </c>
      <c r="AC20" s="7">
        <f>IF((Totals!AG19=MAX(Totals!AG$4:AG$23))*(Totals!AG19&lt;&gt;0),1,0)</f>
        <v>0</v>
      </c>
      <c r="AD20" s="7">
        <f>IF((Totals!AH19=MAX(Totals!AH$4:AH$23))*(Totals!AH19&lt;&gt;0),1,0)</f>
        <v>0</v>
      </c>
      <c r="AE20" s="7">
        <f>IF((Totals!AI19=MAX(Totals!AI$4:AI$23))*(Totals!AI19&lt;&gt;0),1,0)</f>
        <v>0</v>
      </c>
      <c r="AF20" s="7">
        <f>IF((Totals!AJ19=MAX(Totals!AJ$4:AJ$23))*(Totals!AJ19&lt;&gt;0),1,0)</f>
        <v>0</v>
      </c>
      <c r="AG20" s="7">
        <f>IF((Totals!AK19=MAX(Totals!AK$4:AK$23))*(Totals!AK19&lt;&gt;0),1,0)</f>
        <v>0</v>
      </c>
      <c r="AH20" s="7">
        <f>IF((Totals!AL19=MAX(Totals!AL$4:AL$23))*(Totals!AL19&lt;&gt;0),1,0)</f>
        <v>0</v>
      </c>
      <c r="AI20" s="7">
        <f>IF((Totals!AM19=MAX(Totals!AM$4:AM$23))*(Totals!AM19&lt;&gt;0),1,0)</f>
        <v>0</v>
      </c>
      <c r="AJ20" s="7">
        <f>IF((Totals!AN19=MAX(Totals!AN$4:AN$23))*(Totals!AN19&lt;&gt;0),1,0)</f>
        <v>0</v>
      </c>
      <c r="AK20" s="7">
        <f>IF((Totals!AO19=MAX(Totals!AO$4:AO$23))*(Totals!AO19&lt;&gt;0),1,0)</f>
        <v>0</v>
      </c>
      <c r="AL20" s="7">
        <f>IF((Totals!AP19=MAX(Totals!AP$4:AP$23))*(Totals!AP19&lt;&gt;0),1,0)</f>
        <v>0</v>
      </c>
      <c r="AM20" s="7">
        <f>IF((Totals!AQ19=MAX(Totals!AQ$4:AQ$23))*(Totals!AQ19&lt;&gt;0),1,0)</f>
        <v>0</v>
      </c>
      <c r="AN20" s="7">
        <f>IF((Totals!AR19=MAX(Totals!AR$4:AR$23))*(Totals!AR19&lt;&gt;0),1,0)</f>
        <v>0</v>
      </c>
      <c r="AO20" s="7">
        <f>IF((Totals!AS19=MAX(Totals!AS$4:AS$23))*(Totals!AS19&lt;&gt;0),1,0)</f>
        <v>0</v>
      </c>
      <c r="AP20" s="7">
        <f>IF((Totals!AT19=MAX(Totals!AT$4:AT$23))*(Totals!AT19&lt;&gt;0),1,0)</f>
        <v>0</v>
      </c>
      <c r="AQ20" s="7">
        <f>IF((Totals!AU19=MAX(Totals!AU$4:AU$23))*(Totals!AU19&lt;&gt;0),1,0)</f>
        <v>0</v>
      </c>
      <c r="AR20" s="7">
        <f>IF((Totals!AV19=MAX(Totals!AV$4:AV$23))*(Totals!AV19&lt;&gt;0),1,0)</f>
        <v>0</v>
      </c>
      <c r="AS20" s="7">
        <f>IF((Totals!AW19=MAX(Totals!AW$4:AW$23))*(Totals!AW19&lt;&gt;0),1,0)</f>
        <v>0</v>
      </c>
      <c r="AT20" s="7">
        <f>IF((Totals!AX19=MAX(Totals!AX$4:AX$23))*(Totals!AX19&lt;&gt;0),1,0)</f>
        <v>0</v>
      </c>
      <c r="AU20" s="7">
        <f>IF((Totals!AY19=MAX(Totals!AY$4:AY$23))*(Totals!AY19&lt;&gt;0),1,0)</f>
        <v>0</v>
      </c>
      <c r="AV20" s="7">
        <f>IF((Totals!AZ19=MAX(Totals!AZ$4:AZ$23))*(Totals!AZ19&lt;&gt;0),1,0)</f>
        <v>0</v>
      </c>
      <c r="AW20" s="7">
        <f>IF((Totals!BA19=MAX(Totals!BA$4:BA$23))*(Totals!BA19&lt;&gt;0),1,0)</f>
        <v>0</v>
      </c>
    </row>
    <row r="21" spans="1:49" x14ac:dyDescent="0.25">
      <c r="A21" s="4">
        <f>Totals!A20</f>
        <v>0</v>
      </c>
      <c r="B21" s="7">
        <f t="shared" si="0"/>
        <v>0</v>
      </c>
      <c r="D21" s="7">
        <f>IF((Totals!H20=MAX(Totals!H$4:H$23))*(Totals!H20&lt;&gt;0),1,0)</f>
        <v>0</v>
      </c>
      <c r="E21" s="7">
        <f>IF((Totals!I20=MAX(Totals!I$4:I$23))*(Totals!I20&lt;&gt;0),1,0)</f>
        <v>0</v>
      </c>
      <c r="F21" s="7">
        <f>IF((Totals!J20=MAX(Totals!J$4:J$23))*(Totals!J20&lt;&gt;0),1,0)</f>
        <v>0</v>
      </c>
      <c r="G21" s="7">
        <f>IF((Totals!K20=MAX(Totals!K$4:K$23))*(Totals!K20&lt;&gt;0),1,0)</f>
        <v>0</v>
      </c>
      <c r="H21" s="7">
        <f>IF((Totals!L20=MAX(Totals!L$4:L$23))*(Totals!L20&lt;&gt;0),1,0)</f>
        <v>0</v>
      </c>
      <c r="I21" s="7">
        <f>IF((Totals!M20=MAX(Totals!M$4:M$23))*(Totals!M20&lt;&gt;0),1,0)</f>
        <v>0</v>
      </c>
      <c r="J21" s="7">
        <f>IF((Totals!N20=MAX(Totals!N$4:N$23))*(Totals!N20&lt;&gt;0),1,0)</f>
        <v>0</v>
      </c>
      <c r="K21" s="7">
        <f>IF((Totals!O20=MAX(Totals!O$4:O$23))*(Totals!O20&lt;&gt;0),1,0)</f>
        <v>0</v>
      </c>
      <c r="L21" s="7">
        <f>IF((Totals!P20=MAX(Totals!P$4:P$23))*(Totals!P20&lt;&gt;0),1,0)</f>
        <v>0</v>
      </c>
      <c r="M21" s="7">
        <f>IF((Totals!Q20=MAX(Totals!Q$4:Q$23))*(Totals!Q20&lt;&gt;0),1,0)</f>
        <v>0</v>
      </c>
      <c r="N21" s="7">
        <f>IF((Totals!R20=MAX(Totals!R$4:R$23))*(Totals!R20&lt;&gt;0),1,0)</f>
        <v>0</v>
      </c>
      <c r="O21" s="7">
        <f>IF((Totals!S20=MAX(Totals!S$4:S$23))*(Totals!S20&lt;&gt;0),1,0)</f>
        <v>0</v>
      </c>
      <c r="P21" s="7">
        <f>IF((Totals!T20=MAX(Totals!T$4:T$23))*(Totals!T20&lt;&gt;0),1,0)</f>
        <v>0</v>
      </c>
      <c r="Q21" s="7">
        <f>IF((Totals!U20=MAX(Totals!U$4:U$23))*(Totals!U20&lt;&gt;0),1,0)</f>
        <v>0</v>
      </c>
      <c r="R21" s="7">
        <f>IF((Totals!V20=MAX(Totals!V$4:V$23))*(Totals!V20&lt;&gt;0),1,0)</f>
        <v>0</v>
      </c>
      <c r="S21" s="7">
        <f>IF((Totals!W20=MAX(Totals!W$4:W$23))*(Totals!W20&lt;&gt;0),1,0)</f>
        <v>0</v>
      </c>
      <c r="T21" s="7">
        <f>IF((Totals!X20=MAX(Totals!X$4:X$23))*(Totals!X20&lt;&gt;0),1,0)</f>
        <v>0</v>
      </c>
      <c r="U21" s="7">
        <f>IF((Totals!Y20=MAX(Totals!Y$4:Y$23))*(Totals!Y20&lt;&gt;0),1,0)</f>
        <v>0</v>
      </c>
      <c r="V21" s="7">
        <f>IF((Totals!Z20=MAX(Totals!Z$4:Z$23))*(Totals!Z20&lt;&gt;0),1,0)</f>
        <v>0</v>
      </c>
      <c r="W21" s="7">
        <f>IF((Totals!AA20=MAX(Totals!AA$4:AA$23))*(Totals!AA20&lt;&gt;0),1,0)</f>
        <v>0</v>
      </c>
      <c r="X21" s="7">
        <f>IF((Totals!AB20=MAX(Totals!AB$4:AB$23))*(Totals!AB20&lt;&gt;0),1,0)</f>
        <v>0</v>
      </c>
      <c r="Y21" s="7">
        <f>IF((Totals!AC20=MAX(Totals!AC$4:AC$23))*(Totals!AC20&lt;&gt;0),1,0)</f>
        <v>0</v>
      </c>
      <c r="Z21" s="7">
        <f>IF((Totals!AD20=MAX(Totals!AD$4:AD$23))*(Totals!AD20&lt;&gt;0),1,0)</f>
        <v>0</v>
      </c>
      <c r="AA21" s="7">
        <f>IF((Totals!AE20=MAX(Totals!AE$4:AE$23))*(Totals!AE20&lt;&gt;0),1,0)</f>
        <v>0</v>
      </c>
      <c r="AB21" s="7">
        <f>IF((Totals!AF20=MAX(Totals!AF$4:AF$23))*(Totals!AF20&lt;&gt;0),1,0)</f>
        <v>0</v>
      </c>
      <c r="AC21" s="7">
        <f>IF((Totals!AG20=MAX(Totals!AG$4:AG$23))*(Totals!AG20&lt;&gt;0),1,0)</f>
        <v>0</v>
      </c>
      <c r="AD21" s="7">
        <f>IF((Totals!AH20=MAX(Totals!AH$4:AH$23))*(Totals!AH20&lt;&gt;0),1,0)</f>
        <v>0</v>
      </c>
      <c r="AE21" s="7">
        <f>IF((Totals!AI20=MAX(Totals!AI$4:AI$23))*(Totals!AI20&lt;&gt;0),1,0)</f>
        <v>0</v>
      </c>
      <c r="AF21" s="7">
        <f>IF((Totals!AJ20=MAX(Totals!AJ$4:AJ$23))*(Totals!AJ20&lt;&gt;0),1,0)</f>
        <v>0</v>
      </c>
      <c r="AG21" s="7">
        <f>IF((Totals!AK20=MAX(Totals!AK$4:AK$23))*(Totals!AK20&lt;&gt;0),1,0)</f>
        <v>0</v>
      </c>
      <c r="AH21" s="7">
        <f>IF((Totals!AL20=MAX(Totals!AL$4:AL$23))*(Totals!AL20&lt;&gt;0),1,0)</f>
        <v>0</v>
      </c>
      <c r="AI21" s="7">
        <f>IF((Totals!AM20=MAX(Totals!AM$4:AM$23))*(Totals!AM20&lt;&gt;0),1,0)</f>
        <v>0</v>
      </c>
      <c r="AJ21" s="7">
        <f>IF((Totals!AN20=MAX(Totals!AN$4:AN$23))*(Totals!AN20&lt;&gt;0),1,0)</f>
        <v>0</v>
      </c>
      <c r="AK21" s="7">
        <f>IF((Totals!AO20=MAX(Totals!AO$4:AO$23))*(Totals!AO20&lt;&gt;0),1,0)</f>
        <v>0</v>
      </c>
      <c r="AL21" s="7">
        <f>IF((Totals!AP20=MAX(Totals!AP$4:AP$23))*(Totals!AP20&lt;&gt;0),1,0)</f>
        <v>0</v>
      </c>
      <c r="AM21" s="7">
        <f>IF((Totals!AQ20=MAX(Totals!AQ$4:AQ$23))*(Totals!AQ20&lt;&gt;0),1,0)</f>
        <v>0</v>
      </c>
      <c r="AN21" s="7">
        <f>IF((Totals!AR20=MAX(Totals!AR$4:AR$23))*(Totals!AR20&lt;&gt;0),1,0)</f>
        <v>0</v>
      </c>
      <c r="AO21" s="7">
        <f>IF((Totals!AS20=MAX(Totals!AS$4:AS$23))*(Totals!AS20&lt;&gt;0),1,0)</f>
        <v>0</v>
      </c>
      <c r="AP21" s="7">
        <f>IF((Totals!AT20=MAX(Totals!AT$4:AT$23))*(Totals!AT20&lt;&gt;0),1,0)</f>
        <v>0</v>
      </c>
      <c r="AQ21" s="7">
        <f>IF((Totals!AU20=MAX(Totals!AU$4:AU$23))*(Totals!AU20&lt;&gt;0),1,0)</f>
        <v>0</v>
      </c>
      <c r="AR21" s="7">
        <f>IF((Totals!AV20=MAX(Totals!AV$4:AV$23))*(Totals!AV20&lt;&gt;0),1,0)</f>
        <v>0</v>
      </c>
      <c r="AS21" s="7">
        <f>IF((Totals!AW20=MAX(Totals!AW$4:AW$23))*(Totals!AW20&lt;&gt;0),1,0)</f>
        <v>0</v>
      </c>
      <c r="AT21" s="7">
        <f>IF((Totals!AX20=MAX(Totals!AX$4:AX$23))*(Totals!AX20&lt;&gt;0),1,0)</f>
        <v>0</v>
      </c>
      <c r="AU21" s="7">
        <f>IF((Totals!AY20=MAX(Totals!AY$4:AY$23))*(Totals!AY20&lt;&gt;0),1,0)</f>
        <v>0</v>
      </c>
      <c r="AV21" s="7">
        <f>IF((Totals!AZ20=MAX(Totals!AZ$4:AZ$23))*(Totals!AZ20&lt;&gt;0),1,0)</f>
        <v>0</v>
      </c>
      <c r="AW21" s="7">
        <f>IF((Totals!BA20=MAX(Totals!BA$4:BA$23))*(Totals!BA20&lt;&gt;0),1,0)</f>
        <v>0</v>
      </c>
    </row>
    <row r="22" spans="1:49" x14ac:dyDescent="0.25">
      <c r="A22" s="4">
        <f>Totals!A21</f>
        <v>0</v>
      </c>
      <c r="B22" s="7">
        <f t="shared" si="0"/>
        <v>0</v>
      </c>
      <c r="D22" s="7">
        <f>IF((Totals!H21=MAX(Totals!H$4:H$23))*(Totals!H21&lt;&gt;0),1,0)</f>
        <v>0</v>
      </c>
      <c r="E22" s="7">
        <f>IF((Totals!I21=MAX(Totals!I$4:I$23))*(Totals!I21&lt;&gt;0),1,0)</f>
        <v>0</v>
      </c>
      <c r="F22" s="7">
        <f>IF((Totals!J21=MAX(Totals!J$4:J$23))*(Totals!J21&lt;&gt;0),1,0)</f>
        <v>0</v>
      </c>
      <c r="G22" s="7">
        <f>IF((Totals!K21=MAX(Totals!K$4:K$23))*(Totals!K21&lt;&gt;0),1,0)</f>
        <v>0</v>
      </c>
      <c r="H22" s="7">
        <f>IF((Totals!L21=MAX(Totals!L$4:L$23))*(Totals!L21&lt;&gt;0),1,0)</f>
        <v>0</v>
      </c>
      <c r="I22" s="7">
        <f>IF((Totals!M21=MAX(Totals!M$4:M$23))*(Totals!M21&lt;&gt;0),1,0)</f>
        <v>0</v>
      </c>
      <c r="J22" s="7">
        <f>IF((Totals!N21=MAX(Totals!N$4:N$23))*(Totals!N21&lt;&gt;0),1,0)</f>
        <v>0</v>
      </c>
      <c r="K22" s="7">
        <f>IF((Totals!O21=MAX(Totals!O$4:O$23))*(Totals!O21&lt;&gt;0),1,0)</f>
        <v>0</v>
      </c>
      <c r="L22" s="7">
        <f>IF((Totals!P21=MAX(Totals!P$4:P$23))*(Totals!P21&lt;&gt;0),1,0)</f>
        <v>0</v>
      </c>
      <c r="M22" s="7">
        <f>IF((Totals!Q21=MAX(Totals!Q$4:Q$23))*(Totals!Q21&lt;&gt;0),1,0)</f>
        <v>0</v>
      </c>
      <c r="N22" s="7">
        <f>IF((Totals!R21=MAX(Totals!R$4:R$23))*(Totals!R21&lt;&gt;0),1,0)</f>
        <v>0</v>
      </c>
      <c r="O22" s="7">
        <f>IF((Totals!S21=MAX(Totals!S$4:S$23))*(Totals!S21&lt;&gt;0),1,0)</f>
        <v>0</v>
      </c>
      <c r="P22" s="7">
        <f>IF((Totals!T21=MAX(Totals!T$4:T$23))*(Totals!T21&lt;&gt;0),1,0)</f>
        <v>0</v>
      </c>
      <c r="Q22" s="7">
        <f>IF((Totals!U21=MAX(Totals!U$4:U$23))*(Totals!U21&lt;&gt;0),1,0)</f>
        <v>0</v>
      </c>
      <c r="R22" s="7">
        <f>IF((Totals!V21=MAX(Totals!V$4:V$23))*(Totals!V21&lt;&gt;0),1,0)</f>
        <v>0</v>
      </c>
      <c r="S22" s="7">
        <f>IF((Totals!W21=MAX(Totals!W$4:W$23))*(Totals!W21&lt;&gt;0),1,0)</f>
        <v>0</v>
      </c>
      <c r="T22" s="7">
        <f>IF((Totals!X21=MAX(Totals!X$4:X$23))*(Totals!X21&lt;&gt;0),1,0)</f>
        <v>0</v>
      </c>
      <c r="U22" s="7">
        <f>IF((Totals!Y21=MAX(Totals!Y$4:Y$23))*(Totals!Y21&lt;&gt;0),1,0)</f>
        <v>0</v>
      </c>
      <c r="V22" s="7">
        <f>IF((Totals!Z21=MAX(Totals!Z$4:Z$23))*(Totals!Z21&lt;&gt;0),1,0)</f>
        <v>0</v>
      </c>
      <c r="W22" s="7">
        <f>IF((Totals!AA21=MAX(Totals!AA$4:AA$23))*(Totals!AA21&lt;&gt;0),1,0)</f>
        <v>0</v>
      </c>
      <c r="X22" s="7">
        <f>IF((Totals!AB21=MAX(Totals!AB$4:AB$23))*(Totals!AB21&lt;&gt;0),1,0)</f>
        <v>0</v>
      </c>
      <c r="Y22" s="7">
        <f>IF((Totals!AC21=MAX(Totals!AC$4:AC$23))*(Totals!AC21&lt;&gt;0),1,0)</f>
        <v>0</v>
      </c>
      <c r="Z22" s="7">
        <f>IF((Totals!AD21=MAX(Totals!AD$4:AD$23))*(Totals!AD21&lt;&gt;0),1,0)</f>
        <v>0</v>
      </c>
      <c r="AA22" s="7">
        <f>IF((Totals!AE21=MAX(Totals!AE$4:AE$23))*(Totals!AE21&lt;&gt;0),1,0)</f>
        <v>0</v>
      </c>
      <c r="AB22" s="7">
        <f>IF((Totals!AF21=MAX(Totals!AF$4:AF$23))*(Totals!AF21&lt;&gt;0),1,0)</f>
        <v>0</v>
      </c>
      <c r="AC22" s="7">
        <f>IF((Totals!AG21=MAX(Totals!AG$4:AG$23))*(Totals!AG21&lt;&gt;0),1,0)</f>
        <v>0</v>
      </c>
      <c r="AD22" s="7">
        <f>IF((Totals!AH21=MAX(Totals!AH$4:AH$23))*(Totals!AH21&lt;&gt;0),1,0)</f>
        <v>0</v>
      </c>
      <c r="AE22" s="7">
        <f>IF((Totals!AI21=MAX(Totals!AI$4:AI$23))*(Totals!AI21&lt;&gt;0),1,0)</f>
        <v>0</v>
      </c>
      <c r="AF22" s="7">
        <f>IF((Totals!AJ21=MAX(Totals!AJ$4:AJ$23))*(Totals!AJ21&lt;&gt;0),1,0)</f>
        <v>0</v>
      </c>
      <c r="AG22" s="7">
        <f>IF((Totals!AK21=MAX(Totals!AK$4:AK$23))*(Totals!AK21&lt;&gt;0),1,0)</f>
        <v>0</v>
      </c>
      <c r="AH22" s="7">
        <f>IF((Totals!AL21=MAX(Totals!AL$4:AL$23))*(Totals!AL21&lt;&gt;0),1,0)</f>
        <v>0</v>
      </c>
      <c r="AI22" s="7">
        <f>IF((Totals!AM21=MAX(Totals!AM$4:AM$23))*(Totals!AM21&lt;&gt;0),1,0)</f>
        <v>0</v>
      </c>
      <c r="AJ22" s="7">
        <f>IF((Totals!AN21=MAX(Totals!AN$4:AN$23))*(Totals!AN21&lt;&gt;0),1,0)</f>
        <v>0</v>
      </c>
      <c r="AK22" s="7">
        <f>IF((Totals!AO21=MAX(Totals!AO$4:AO$23))*(Totals!AO21&lt;&gt;0),1,0)</f>
        <v>0</v>
      </c>
      <c r="AL22" s="7">
        <f>IF((Totals!AP21=MAX(Totals!AP$4:AP$23))*(Totals!AP21&lt;&gt;0),1,0)</f>
        <v>0</v>
      </c>
      <c r="AM22" s="7">
        <f>IF((Totals!AQ21=MAX(Totals!AQ$4:AQ$23))*(Totals!AQ21&lt;&gt;0),1,0)</f>
        <v>0</v>
      </c>
      <c r="AN22" s="7">
        <f>IF((Totals!AR21=MAX(Totals!AR$4:AR$23))*(Totals!AR21&lt;&gt;0),1,0)</f>
        <v>0</v>
      </c>
      <c r="AO22" s="7">
        <f>IF((Totals!AS21=MAX(Totals!AS$4:AS$23))*(Totals!AS21&lt;&gt;0),1,0)</f>
        <v>0</v>
      </c>
      <c r="AP22" s="7">
        <f>IF((Totals!AT21=MAX(Totals!AT$4:AT$23))*(Totals!AT21&lt;&gt;0),1,0)</f>
        <v>0</v>
      </c>
      <c r="AQ22" s="7">
        <f>IF((Totals!AU21=MAX(Totals!AU$4:AU$23))*(Totals!AU21&lt;&gt;0),1,0)</f>
        <v>0</v>
      </c>
      <c r="AR22" s="7">
        <f>IF((Totals!AV21=MAX(Totals!AV$4:AV$23))*(Totals!AV21&lt;&gt;0),1,0)</f>
        <v>0</v>
      </c>
      <c r="AS22" s="7">
        <f>IF((Totals!AW21=MAX(Totals!AW$4:AW$23))*(Totals!AW21&lt;&gt;0),1,0)</f>
        <v>0</v>
      </c>
      <c r="AT22" s="7">
        <f>IF((Totals!AX21=MAX(Totals!AX$4:AX$23))*(Totals!AX21&lt;&gt;0),1,0)</f>
        <v>0</v>
      </c>
      <c r="AU22" s="7">
        <f>IF((Totals!AY21=MAX(Totals!AY$4:AY$23))*(Totals!AY21&lt;&gt;0),1,0)</f>
        <v>0</v>
      </c>
      <c r="AV22" s="7">
        <f>IF((Totals!AZ21=MAX(Totals!AZ$4:AZ$23))*(Totals!AZ21&lt;&gt;0),1,0)</f>
        <v>0</v>
      </c>
      <c r="AW22" s="7">
        <f>IF((Totals!BA21=MAX(Totals!BA$4:BA$23))*(Totals!BA21&lt;&gt;0),1,0)</f>
        <v>0</v>
      </c>
    </row>
    <row r="23" spans="1:49" x14ac:dyDescent="0.25">
      <c r="A23" s="4">
        <f>Totals!A22</f>
        <v>0</v>
      </c>
      <c r="B23" s="7">
        <f t="shared" si="0"/>
        <v>0</v>
      </c>
      <c r="D23" s="7">
        <f>IF((Totals!H22=MAX(Totals!H$4:H$23))*(Totals!H22&lt;&gt;0),1,0)</f>
        <v>0</v>
      </c>
      <c r="E23" s="7">
        <f>IF((Totals!I22=MAX(Totals!I$4:I$23))*(Totals!I22&lt;&gt;0),1,0)</f>
        <v>0</v>
      </c>
      <c r="F23" s="7">
        <f>IF((Totals!J22=MAX(Totals!J$4:J$23))*(Totals!J22&lt;&gt;0),1,0)</f>
        <v>0</v>
      </c>
      <c r="G23" s="7">
        <f>IF((Totals!K22=MAX(Totals!K$4:K$23))*(Totals!K22&lt;&gt;0),1,0)</f>
        <v>0</v>
      </c>
      <c r="H23" s="7">
        <f>IF((Totals!L22=MAX(Totals!L$4:L$23))*(Totals!L22&lt;&gt;0),1,0)</f>
        <v>0</v>
      </c>
      <c r="I23" s="7">
        <f>IF((Totals!M22=MAX(Totals!M$4:M$23))*(Totals!M22&lt;&gt;0),1,0)</f>
        <v>0</v>
      </c>
      <c r="J23" s="7">
        <f>IF((Totals!N22=MAX(Totals!N$4:N$23))*(Totals!N22&lt;&gt;0),1,0)</f>
        <v>0</v>
      </c>
      <c r="K23" s="7">
        <f>IF((Totals!O22=MAX(Totals!O$4:O$23))*(Totals!O22&lt;&gt;0),1,0)</f>
        <v>0</v>
      </c>
      <c r="L23" s="7">
        <f>IF((Totals!P22=MAX(Totals!P$4:P$23))*(Totals!P22&lt;&gt;0),1,0)</f>
        <v>0</v>
      </c>
      <c r="M23" s="7">
        <f>IF((Totals!Q22=MAX(Totals!Q$4:Q$23))*(Totals!Q22&lt;&gt;0),1,0)</f>
        <v>0</v>
      </c>
      <c r="N23" s="7">
        <f>IF((Totals!R22=MAX(Totals!R$4:R$23))*(Totals!R22&lt;&gt;0),1,0)</f>
        <v>0</v>
      </c>
      <c r="O23" s="7">
        <f>IF((Totals!S22=MAX(Totals!S$4:S$23))*(Totals!S22&lt;&gt;0),1,0)</f>
        <v>0</v>
      </c>
      <c r="P23" s="7">
        <f>IF((Totals!T22=MAX(Totals!T$4:T$23))*(Totals!T22&lt;&gt;0),1,0)</f>
        <v>0</v>
      </c>
      <c r="Q23" s="7">
        <f>IF((Totals!U22=MAX(Totals!U$4:U$23))*(Totals!U22&lt;&gt;0),1,0)</f>
        <v>0</v>
      </c>
      <c r="R23" s="7">
        <f>IF((Totals!V22=MAX(Totals!V$4:V$23))*(Totals!V22&lt;&gt;0),1,0)</f>
        <v>0</v>
      </c>
      <c r="S23" s="7">
        <f>IF((Totals!W22=MAX(Totals!W$4:W$23))*(Totals!W22&lt;&gt;0),1,0)</f>
        <v>0</v>
      </c>
      <c r="T23" s="7">
        <f>IF((Totals!X22=MAX(Totals!X$4:X$23))*(Totals!X22&lt;&gt;0),1,0)</f>
        <v>0</v>
      </c>
      <c r="U23" s="7">
        <f>IF((Totals!Y22=MAX(Totals!Y$4:Y$23))*(Totals!Y22&lt;&gt;0),1,0)</f>
        <v>0</v>
      </c>
      <c r="V23" s="7">
        <f>IF((Totals!Z22=MAX(Totals!Z$4:Z$23))*(Totals!Z22&lt;&gt;0),1,0)</f>
        <v>0</v>
      </c>
      <c r="W23" s="7">
        <f>IF((Totals!AA22=MAX(Totals!AA$4:AA$23))*(Totals!AA22&lt;&gt;0),1,0)</f>
        <v>0</v>
      </c>
      <c r="X23" s="7">
        <f>IF((Totals!AB22=MAX(Totals!AB$4:AB$23))*(Totals!AB22&lt;&gt;0),1,0)</f>
        <v>0</v>
      </c>
      <c r="Y23" s="7">
        <f>IF((Totals!AC22=MAX(Totals!AC$4:AC$23))*(Totals!AC22&lt;&gt;0),1,0)</f>
        <v>0</v>
      </c>
      <c r="Z23" s="7">
        <f>IF((Totals!AD22=MAX(Totals!AD$4:AD$23))*(Totals!AD22&lt;&gt;0),1,0)</f>
        <v>0</v>
      </c>
      <c r="AA23" s="7">
        <f>IF((Totals!AE22=MAX(Totals!AE$4:AE$23))*(Totals!AE22&lt;&gt;0),1,0)</f>
        <v>0</v>
      </c>
      <c r="AB23" s="7">
        <f>IF((Totals!AF22=MAX(Totals!AF$4:AF$23))*(Totals!AF22&lt;&gt;0),1,0)</f>
        <v>0</v>
      </c>
      <c r="AC23" s="7">
        <f>IF((Totals!AG22=MAX(Totals!AG$4:AG$23))*(Totals!AG22&lt;&gt;0),1,0)</f>
        <v>0</v>
      </c>
      <c r="AD23" s="7">
        <f>IF((Totals!AH22=MAX(Totals!AH$4:AH$23))*(Totals!AH22&lt;&gt;0),1,0)</f>
        <v>0</v>
      </c>
      <c r="AE23" s="7">
        <f>IF((Totals!AI22=MAX(Totals!AI$4:AI$23))*(Totals!AI22&lt;&gt;0),1,0)</f>
        <v>0</v>
      </c>
      <c r="AF23" s="7">
        <f>IF((Totals!AJ22=MAX(Totals!AJ$4:AJ$23))*(Totals!AJ22&lt;&gt;0),1,0)</f>
        <v>0</v>
      </c>
      <c r="AG23" s="7">
        <f>IF((Totals!AK22=MAX(Totals!AK$4:AK$23))*(Totals!AK22&lt;&gt;0),1,0)</f>
        <v>0</v>
      </c>
      <c r="AH23" s="7">
        <f>IF((Totals!AL22=MAX(Totals!AL$4:AL$23))*(Totals!AL22&lt;&gt;0),1,0)</f>
        <v>0</v>
      </c>
      <c r="AI23" s="7">
        <f>IF((Totals!AM22=MAX(Totals!AM$4:AM$23))*(Totals!AM22&lt;&gt;0),1,0)</f>
        <v>0</v>
      </c>
      <c r="AJ23" s="7">
        <f>IF((Totals!AN22=MAX(Totals!AN$4:AN$23))*(Totals!AN22&lt;&gt;0),1,0)</f>
        <v>0</v>
      </c>
      <c r="AK23" s="7">
        <f>IF((Totals!AO22=MAX(Totals!AO$4:AO$23))*(Totals!AO22&lt;&gt;0),1,0)</f>
        <v>0</v>
      </c>
      <c r="AL23" s="7">
        <f>IF((Totals!AP22=MAX(Totals!AP$4:AP$23))*(Totals!AP22&lt;&gt;0),1,0)</f>
        <v>0</v>
      </c>
      <c r="AM23" s="7">
        <f>IF((Totals!AQ22=MAX(Totals!AQ$4:AQ$23))*(Totals!AQ22&lt;&gt;0),1,0)</f>
        <v>0</v>
      </c>
      <c r="AN23" s="7">
        <f>IF((Totals!AR22=MAX(Totals!AR$4:AR$23))*(Totals!AR22&lt;&gt;0),1,0)</f>
        <v>0</v>
      </c>
      <c r="AO23" s="7">
        <f>IF((Totals!AS22=MAX(Totals!AS$4:AS$23))*(Totals!AS22&lt;&gt;0),1,0)</f>
        <v>0</v>
      </c>
      <c r="AP23" s="7">
        <f>IF((Totals!AT22=MAX(Totals!AT$4:AT$23))*(Totals!AT22&lt;&gt;0),1,0)</f>
        <v>0</v>
      </c>
      <c r="AQ23" s="7">
        <f>IF((Totals!AU22=MAX(Totals!AU$4:AU$23))*(Totals!AU22&lt;&gt;0),1,0)</f>
        <v>0</v>
      </c>
      <c r="AR23" s="7">
        <f>IF((Totals!AV22=MAX(Totals!AV$4:AV$23))*(Totals!AV22&lt;&gt;0),1,0)</f>
        <v>0</v>
      </c>
      <c r="AS23" s="7">
        <f>IF((Totals!AW22=MAX(Totals!AW$4:AW$23))*(Totals!AW22&lt;&gt;0),1,0)</f>
        <v>0</v>
      </c>
      <c r="AT23" s="7">
        <f>IF((Totals!AX22=MAX(Totals!AX$4:AX$23))*(Totals!AX22&lt;&gt;0),1,0)</f>
        <v>0</v>
      </c>
      <c r="AU23" s="7">
        <f>IF((Totals!AY22=MAX(Totals!AY$4:AY$23))*(Totals!AY22&lt;&gt;0),1,0)</f>
        <v>0</v>
      </c>
      <c r="AV23" s="7">
        <f>IF((Totals!AZ22=MAX(Totals!AZ$4:AZ$23))*(Totals!AZ22&lt;&gt;0),1,0)</f>
        <v>0</v>
      </c>
      <c r="AW23" s="7">
        <f>IF((Totals!BA22=MAX(Totals!BA$4:BA$23))*(Totals!BA22&lt;&gt;0),1,0)</f>
        <v>0</v>
      </c>
    </row>
    <row r="24" spans="1:49" x14ac:dyDescent="0.25">
      <c r="A24" s="4">
        <f>Totals!A23</f>
        <v>0</v>
      </c>
      <c r="B24" s="7">
        <f t="shared" si="0"/>
        <v>0</v>
      </c>
      <c r="D24" s="7">
        <f>IF((Totals!H23=MAX(Totals!H$4:H$23))*(Totals!H23&lt;&gt;0),1,0)</f>
        <v>0</v>
      </c>
      <c r="E24" s="7">
        <f>IF((Totals!I23=MAX(Totals!I$4:I$23))*(Totals!I23&lt;&gt;0),1,0)</f>
        <v>0</v>
      </c>
      <c r="F24" s="7">
        <f>IF((Totals!J23=MAX(Totals!J$4:J$23))*(Totals!J23&lt;&gt;0),1,0)</f>
        <v>0</v>
      </c>
      <c r="G24" s="7">
        <f>IF((Totals!K23=MAX(Totals!K$4:K$23))*(Totals!K23&lt;&gt;0),1,0)</f>
        <v>0</v>
      </c>
      <c r="H24" s="7">
        <f>IF((Totals!L23=MAX(Totals!L$4:L$23))*(Totals!L23&lt;&gt;0),1,0)</f>
        <v>0</v>
      </c>
      <c r="I24" s="7">
        <f>IF((Totals!M23=MAX(Totals!M$4:M$23))*(Totals!M23&lt;&gt;0),1,0)</f>
        <v>0</v>
      </c>
      <c r="J24" s="7">
        <f>IF((Totals!N23=MAX(Totals!N$4:N$23))*(Totals!N23&lt;&gt;0),1,0)</f>
        <v>0</v>
      </c>
      <c r="K24" s="7">
        <f>IF((Totals!O23=MAX(Totals!O$4:O$23))*(Totals!O23&lt;&gt;0),1,0)</f>
        <v>0</v>
      </c>
      <c r="L24" s="7">
        <f>IF((Totals!P23=MAX(Totals!P$4:P$23))*(Totals!P23&lt;&gt;0),1,0)</f>
        <v>0</v>
      </c>
      <c r="M24" s="7">
        <f>IF((Totals!Q23=MAX(Totals!Q$4:Q$23))*(Totals!Q23&lt;&gt;0),1,0)</f>
        <v>0</v>
      </c>
      <c r="N24" s="7">
        <f>IF((Totals!R23=MAX(Totals!R$4:R$23))*(Totals!R23&lt;&gt;0),1,0)</f>
        <v>0</v>
      </c>
      <c r="O24" s="7">
        <f>IF((Totals!S23=MAX(Totals!S$4:S$23))*(Totals!S23&lt;&gt;0),1,0)</f>
        <v>0</v>
      </c>
      <c r="P24" s="7">
        <f>IF((Totals!T23=MAX(Totals!T$4:T$23))*(Totals!T23&lt;&gt;0),1,0)</f>
        <v>0</v>
      </c>
      <c r="Q24" s="7">
        <f>IF((Totals!U23=MAX(Totals!U$4:U$23))*(Totals!U23&lt;&gt;0),1,0)</f>
        <v>0</v>
      </c>
      <c r="R24" s="7">
        <f>IF((Totals!V23=MAX(Totals!V$4:V$23))*(Totals!V23&lt;&gt;0),1,0)</f>
        <v>0</v>
      </c>
      <c r="S24" s="7">
        <f>IF((Totals!W23=MAX(Totals!W$4:W$23))*(Totals!W23&lt;&gt;0),1,0)</f>
        <v>0</v>
      </c>
      <c r="T24" s="7">
        <f>IF((Totals!X23=MAX(Totals!X$4:X$23))*(Totals!X23&lt;&gt;0),1,0)</f>
        <v>0</v>
      </c>
      <c r="U24" s="7">
        <f>IF((Totals!Y23=MAX(Totals!Y$4:Y$23))*(Totals!Y23&lt;&gt;0),1,0)</f>
        <v>0</v>
      </c>
      <c r="V24" s="7">
        <f>IF((Totals!Z23=MAX(Totals!Z$4:Z$23))*(Totals!Z23&lt;&gt;0),1,0)</f>
        <v>0</v>
      </c>
      <c r="W24" s="7">
        <f>IF((Totals!AA23=MAX(Totals!AA$4:AA$23))*(Totals!AA23&lt;&gt;0),1,0)</f>
        <v>0</v>
      </c>
      <c r="X24" s="7">
        <f>IF((Totals!AB23=MAX(Totals!AB$4:AB$23))*(Totals!AB23&lt;&gt;0),1,0)</f>
        <v>0</v>
      </c>
      <c r="Y24" s="7">
        <f>IF((Totals!AC23=MAX(Totals!AC$4:AC$23))*(Totals!AC23&lt;&gt;0),1,0)</f>
        <v>0</v>
      </c>
      <c r="Z24" s="7">
        <f>IF((Totals!AD23=MAX(Totals!AD$4:AD$23))*(Totals!AD23&lt;&gt;0),1,0)</f>
        <v>0</v>
      </c>
      <c r="AA24" s="7">
        <f>IF((Totals!AE23=MAX(Totals!AE$4:AE$23))*(Totals!AE23&lt;&gt;0),1,0)</f>
        <v>0</v>
      </c>
      <c r="AB24" s="7">
        <f>IF((Totals!AF23=MAX(Totals!AF$4:AF$23))*(Totals!AF23&lt;&gt;0),1,0)</f>
        <v>0</v>
      </c>
      <c r="AC24" s="7">
        <f>IF((Totals!AG23=MAX(Totals!AG$4:AG$23))*(Totals!AG23&lt;&gt;0),1,0)</f>
        <v>0</v>
      </c>
      <c r="AD24" s="7">
        <f>IF((Totals!AH23=MAX(Totals!AH$4:AH$23))*(Totals!AH23&lt;&gt;0),1,0)</f>
        <v>0</v>
      </c>
      <c r="AE24" s="7">
        <f>IF((Totals!AI23=MAX(Totals!AI$4:AI$23))*(Totals!AI23&lt;&gt;0),1,0)</f>
        <v>0</v>
      </c>
      <c r="AF24" s="7">
        <f>IF((Totals!AJ23=MAX(Totals!AJ$4:AJ$23))*(Totals!AJ23&lt;&gt;0),1,0)</f>
        <v>0</v>
      </c>
      <c r="AG24" s="7">
        <f>IF((Totals!AK23=MAX(Totals!AK$4:AK$23))*(Totals!AK23&lt;&gt;0),1,0)</f>
        <v>0</v>
      </c>
      <c r="AH24" s="7">
        <f>IF((Totals!AL23=MAX(Totals!AL$4:AL$23))*(Totals!AL23&lt;&gt;0),1,0)</f>
        <v>0</v>
      </c>
      <c r="AI24" s="7">
        <f>IF((Totals!AM23=MAX(Totals!AM$4:AM$23))*(Totals!AM23&lt;&gt;0),1,0)</f>
        <v>0</v>
      </c>
      <c r="AJ24" s="7">
        <f>IF((Totals!AN23=MAX(Totals!AN$4:AN$23))*(Totals!AN23&lt;&gt;0),1,0)</f>
        <v>0</v>
      </c>
      <c r="AK24" s="7">
        <f>IF((Totals!AO23=MAX(Totals!AO$4:AO$23))*(Totals!AO23&lt;&gt;0),1,0)</f>
        <v>0</v>
      </c>
      <c r="AL24" s="7">
        <f>IF((Totals!AP23=MAX(Totals!AP$4:AP$23))*(Totals!AP23&lt;&gt;0),1,0)</f>
        <v>0</v>
      </c>
      <c r="AM24" s="7">
        <f>IF((Totals!AQ23=MAX(Totals!AQ$4:AQ$23))*(Totals!AQ23&lt;&gt;0),1,0)</f>
        <v>0</v>
      </c>
      <c r="AN24" s="7">
        <f>IF((Totals!AR23=MAX(Totals!AR$4:AR$23))*(Totals!AR23&lt;&gt;0),1,0)</f>
        <v>0</v>
      </c>
      <c r="AO24" s="7">
        <f>IF((Totals!AS23=MAX(Totals!AS$4:AS$23))*(Totals!AS23&lt;&gt;0),1,0)</f>
        <v>0</v>
      </c>
      <c r="AP24" s="7">
        <f>IF((Totals!AT23=MAX(Totals!AT$4:AT$23))*(Totals!AT23&lt;&gt;0),1,0)</f>
        <v>0</v>
      </c>
      <c r="AQ24" s="7">
        <f>IF((Totals!AU23=MAX(Totals!AU$4:AU$23))*(Totals!AU23&lt;&gt;0),1,0)</f>
        <v>0</v>
      </c>
      <c r="AR24" s="7">
        <f>IF((Totals!AV23=MAX(Totals!AV$4:AV$23))*(Totals!AV23&lt;&gt;0),1,0)</f>
        <v>0</v>
      </c>
      <c r="AS24" s="7">
        <f>IF((Totals!AW23=MAX(Totals!AW$4:AW$23))*(Totals!AW23&lt;&gt;0),1,0)</f>
        <v>0</v>
      </c>
      <c r="AT24" s="7">
        <f>IF((Totals!AX23=MAX(Totals!AX$4:AX$23))*(Totals!AX23&lt;&gt;0),1,0)</f>
        <v>0</v>
      </c>
      <c r="AU24" s="7">
        <f>IF((Totals!AY23=MAX(Totals!AY$4:AY$23))*(Totals!AY23&lt;&gt;0),1,0)</f>
        <v>0</v>
      </c>
      <c r="AV24" s="7">
        <f>IF((Totals!AZ23=MAX(Totals!AZ$4:AZ$23))*(Totals!AZ23&lt;&gt;0),1,0)</f>
        <v>0</v>
      </c>
      <c r="AW24" s="7">
        <f>IF((Totals!BA23=MAX(Totals!BA$4:BA$23))*(Totals!BA23&lt;&gt;0),1,0)</f>
        <v>0</v>
      </c>
    </row>
    <row r="25" spans="1:49" s="4" customFormat="1" x14ac:dyDescent="0.25"/>
    <row r="26" spans="1:49" s="4" customFormat="1" x14ac:dyDescent="0.25"/>
    <row r="29" spans="1:49" x14ac:dyDescent="0.25">
      <c r="A29" s="4" t="s">
        <v>311</v>
      </c>
    </row>
    <row r="30" spans="1:49" x14ac:dyDescent="0.25">
      <c r="C30" s="4" t="str">
        <f>C3</f>
        <v>Event</v>
      </c>
      <c r="D30" s="7" t="str">
        <f>D3</f>
        <v>Hyundai Tournament of Champions</v>
      </c>
      <c r="E30" s="7" t="str">
        <f t="shared" ref="E30:AW30" si="1">E3</f>
        <v>Sony Open in Hawaii</v>
      </c>
      <c r="F30" s="7" t="str">
        <f t="shared" si="1"/>
        <v>Humana Challenge in partnership with the Clinton F</v>
      </c>
      <c r="G30" s="7" t="str">
        <f t="shared" si="1"/>
        <v>Waste Management Phoenix Open</v>
      </c>
      <c r="H30" s="7" t="str">
        <f t="shared" si="1"/>
        <v>Farmers Insurance Open</v>
      </c>
      <c r="I30" s="7" t="str">
        <f t="shared" si="1"/>
        <v>AT&amp;T Pebble Beach National Pro-Am</v>
      </c>
      <c r="J30" s="7" t="str">
        <f t="shared" si="1"/>
        <v>Northern Trust Open</v>
      </c>
      <c r="K30" s="7" t="str">
        <f t="shared" si="1"/>
        <v>The Honda Classic</v>
      </c>
      <c r="L30" s="7" t="str">
        <f t="shared" si="1"/>
        <v>Puerto Rico Open presented by seepuertorico.com</v>
      </c>
      <c r="M30" s="7" t="str">
        <f t="shared" si="1"/>
        <v>World Golf Championships-Cadillac Championship</v>
      </c>
      <c r="N30" s="7" t="str">
        <f t="shared" si="1"/>
        <v>Valspar Championship</v>
      </c>
      <c r="O30" s="7" t="str">
        <f t="shared" si="1"/>
        <v>Arnold Palmer Invitational presented by Mastercard</v>
      </c>
      <c r="P30" s="7" t="str">
        <f t="shared" si="1"/>
        <v>Valero Texas Open</v>
      </c>
      <c r="Q30" s="7" t="str">
        <f t="shared" si="1"/>
        <v>Shell Houston Open</v>
      </c>
      <c r="R30" s="7" t="str">
        <f t="shared" si="1"/>
        <v>The Masters</v>
      </c>
      <c r="S30" s="7" t="str">
        <f t="shared" si="1"/>
        <v>RBC Heritage</v>
      </c>
      <c r="T30" s="7" t="str">
        <f t="shared" si="1"/>
        <v>Zurich Classic of New OrleansTPC Louisiana</v>
      </c>
      <c r="U30" s="7" t="str">
        <f t="shared" si="1"/>
        <v>WGC-Cadillac Match PlayTPC Harding Park</v>
      </c>
      <c r="V30" s="7" t="str">
        <f t="shared" si="1"/>
        <v>THE PLAYERS ChampionshipTPC Sawgrass</v>
      </c>
      <c r="W30" s="7" t="str">
        <f t="shared" si="1"/>
        <v>Wells Fargo ChampionshipQuail Hollow Club</v>
      </c>
      <c r="X30" s="7" t="str">
        <f t="shared" si="1"/>
        <v>Crowne Plaza Invitational at ColonialColonial Country Club</v>
      </c>
      <c r="Y30" s="7" t="str">
        <f t="shared" si="1"/>
        <v>AT&amp;T Byron Nelson ChampionshipFour Seasons Resort and Club Dallas at Las Colinas</v>
      </c>
      <c r="Z30" s="7" t="str">
        <f t="shared" si="1"/>
        <v>the Memorial Tournament presented by NationwideMuirfield Village Golf Club</v>
      </c>
      <c r="AA30" s="7" t="str">
        <f t="shared" si="1"/>
        <v>FedEx St. Jude ClassicTPC Southwind</v>
      </c>
      <c r="AB30" s="7" t="str">
        <f t="shared" si="1"/>
        <v>U.S. Open ChampionshipChambers Bay</v>
      </c>
      <c r="AC30" s="7" t="str">
        <f t="shared" si="1"/>
        <v>Travelers ChampionshipTPC River Highlands</v>
      </c>
      <c r="AD30" s="7" t="str">
        <f t="shared" si="1"/>
        <v>The Greenbrier ClassicThe Greenbrier</v>
      </c>
      <c r="AE30" s="7" t="str">
        <f t="shared" si="1"/>
        <v>John Deere ClassicTPC Deere Run</v>
      </c>
      <c r="AF30" s="7" t="str">
        <f t="shared" si="1"/>
        <v>Barbasol ChampionshipRobert Trent Jones at Grand National</v>
      </c>
      <c r="AG30" s="7" t="str">
        <f t="shared" si="1"/>
        <v>The Open ChampionshipSt. Andrews</v>
      </c>
      <c r="AH30" s="7" t="str">
        <f t="shared" si="1"/>
        <v>RBC Canadian OpenGlen Abbey Golf Club</v>
      </c>
      <c r="AI30" s="7" t="str">
        <f t="shared" si="1"/>
        <v>Quicken Loans NationalRobert Trent Jones Golf Club</v>
      </c>
      <c r="AJ30" s="7" t="str">
        <f t="shared" si="1"/>
        <v>Barracuda ChampionshipMontreux Golf and Country Club</v>
      </c>
      <c r="AK30" s="7" t="str">
        <f t="shared" si="1"/>
        <v>World Golf Championships - Bridgestone InvitationalFirestone Country Club</v>
      </c>
      <c r="AL30" s="7">
        <f t="shared" si="1"/>
        <v>0</v>
      </c>
      <c r="AM30" s="7">
        <f t="shared" si="1"/>
        <v>0</v>
      </c>
      <c r="AN30" s="7">
        <f t="shared" si="1"/>
        <v>0</v>
      </c>
      <c r="AO30" s="7">
        <f t="shared" si="1"/>
        <v>0</v>
      </c>
      <c r="AP30" s="7">
        <f t="shared" si="1"/>
        <v>0</v>
      </c>
      <c r="AQ30" s="7">
        <f t="shared" si="1"/>
        <v>0</v>
      </c>
      <c r="AR30" s="7">
        <f t="shared" si="1"/>
        <v>0</v>
      </c>
      <c r="AS30" s="7">
        <f t="shared" si="1"/>
        <v>0</v>
      </c>
      <c r="AT30" s="7">
        <f t="shared" si="1"/>
        <v>0</v>
      </c>
      <c r="AU30" s="7">
        <f t="shared" si="1"/>
        <v>0</v>
      </c>
      <c r="AV30" s="7">
        <f t="shared" si="1"/>
        <v>0</v>
      </c>
      <c r="AW30" s="7">
        <f t="shared" si="1"/>
        <v>0</v>
      </c>
    </row>
    <row r="31" spans="1:49" x14ac:dyDescent="0.25">
      <c r="B31" s="4" t="str">
        <f>B4</f>
        <v>Total</v>
      </c>
      <c r="C31" s="4" t="str">
        <f>C4</f>
        <v>Date</v>
      </c>
      <c r="D31" s="9">
        <f>D4</f>
        <v>42012</v>
      </c>
      <c r="E31" s="9">
        <f t="shared" ref="E31:AW31" si="2">E4</f>
        <v>42019</v>
      </c>
      <c r="F31" s="9">
        <f t="shared" si="2"/>
        <v>42026</v>
      </c>
      <c r="G31" s="9">
        <f t="shared" si="2"/>
        <v>42033</v>
      </c>
      <c r="H31" s="9">
        <f t="shared" si="2"/>
        <v>42040</v>
      </c>
      <c r="I31" s="9">
        <f t="shared" si="2"/>
        <v>42047</v>
      </c>
      <c r="J31" s="9">
        <f t="shared" si="2"/>
        <v>42054</v>
      </c>
      <c r="K31" s="9">
        <f t="shared" si="2"/>
        <v>42061</v>
      </c>
      <c r="L31" s="9">
        <f t="shared" si="2"/>
        <v>42068</v>
      </c>
      <c r="M31" s="9">
        <f t="shared" si="2"/>
        <v>42068</v>
      </c>
      <c r="N31" s="9">
        <f t="shared" si="2"/>
        <v>42075</v>
      </c>
      <c r="O31" s="9">
        <f t="shared" si="2"/>
        <v>42082</v>
      </c>
      <c r="P31" s="9">
        <f t="shared" si="2"/>
        <v>42089</v>
      </c>
      <c r="Q31" s="9">
        <f t="shared" si="2"/>
        <v>42096</v>
      </c>
      <c r="R31" s="9">
        <f t="shared" si="2"/>
        <v>42103</v>
      </c>
      <c r="S31" s="9">
        <f t="shared" si="2"/>
        <v>42110</v>
      </c>
      <c r="T31" s="9">
        <f t="shared" si="2"/>
        <v>42117</v>
      </c>
      <c r="U31" s="9">
        <f t="shared" si="2"/>
        <v>42124</v>
      </c>
      <c r="V31" s="9">
        <f t="shared" si="2"/>
        <v>42131</v>
      </c>
      <c r="W31" s="9">
        <f t="shared" si="2"/>
        <v>42138</v>
      </c>
      <c r="X31" s="9">
        <f t="shared" si="2"/>
        <v>42145</v>
      </c>
      <c r="Y31" s="9">
        <f t="shared" si="2"/>
        <v>42152</v>
      </c>
      <c r="Z31" s="9">
        <f t="shared" si="2"/>
        <v>42159</v>
      </c>
      <c r="AA31" s="9">
        <f t="shared" si="2"/>
        <v>42166</v>
      </c>
      <c r="AB31" s="9">
        <f t="shared" si="2"/>
        <v>42173</v>
      </c>
      <c r="AC31" s="9">
        <f t="shared" si="2"/>
        <v>42180</v>
      </c>
      <c r="AD31" s="9">
        <f t="shared" si="2"/>
        <v>42187</v>
      </c>
      <c r="AE31" s="9">
        <f t="shared" si="2"/>
        <v>42194</v>
      </c>
      <c r="AF31" s="9">
        <f t="shared" si="2"/>
        <v>42201</v>
      </c>
      <c r="AG31" s="9">
        <f t="shared" si="2"/>
        <v>42201</v>
      </c>
      <c r="AH31" s="9">
        <f t="shared" si="2"/>
        <v>42208</v>
      </c>
      <c r="AI31" s="9">
        <f t="shared" si="2"/>
        <v>42215</v>
      </c>
      <c r="AJ31" s="9">
        <f t="shared" si="2"/>
        <v>42222</v>
      </c>
      <c r="AK31" s="9">
        <f t="shared" si="2"/>
        <v>42222</v>
      </c>
      <c r="AL31" s="9">
        <f t="shared" si="2"/>
        <v>42229</v>
      </c>
      <c r="AM31" s="9">
        <f t="shared" si="2"/>
        <v>42236</v>
      </c>
      <c r="AN31" s="9">
        <f t="shared" si="2"/>
        <v>42243</v>
      </c>
      <c r="AO31" s="9">
        <f t="shared" si="2"/>
        <v>42250</v>
      </c>
      <c r="AP31" s="9">
        <f t="shared" si="2"/>
        <v>42257</v>
      </c>
      <c r="AQ31" s="9">
        <f t="shared" si="2"/>
        <v>42264</v>
      </c>
      <c r="AR31" s="9">
        <f t="shared" si="2"/>
        <v>42271</v>
      </c>
      <c r="AS31" s="9">
        <f t="shared" si="2"/>
        <v>42278</v>
      </c>
      <c r="AT31" s="9">
        <f t="shared" si="2"/>
        <v>42285</v>
      </c>
      <c r="AU31" s="9">
        <f t="shared" si="2"/>
        <v>42292</v>
      </c>
      <c r="AV31" s="9">
        <f t="shared" si="2"/>
        <v>42299</v>
      </c>
      <c r="AW31" s="9">
        <f t="shared" si="2"/>
        <v>42306</v>
      </c>
    </row>
    <row r="32" spans="1:49" x14ac:dyDescent="0.25">
      <c r="A32" t="str">
        <f t="shared" ref="A32:A51" si="3">A5</f>
        <v>Hackers</v>
      </c>
      <c r="B32" s="7">
        <f t="shared" ref="B32:B51" si="4">SUM(D32:AW32)</f>
        <v>1</v>
      </c>
      <c r="D32" s="7">
        <f>IF((D5=1)*(D$2=1),1,0)</f>
        <v>0</v>
      </c>
      <c r="E32" s="7">
        <f t="shared" ref="E32:AW37" si="5">IF((E5=1)*(E$2=1),1,0)</f>
        <v>0</v>
      </c>
      <c r="F32" s="7">
        <f t="shared" si="5"/>
        <v>0</v>
      </c>
      <c r="G32" s="7">
        <f t="shared" si="5"/>
        <v>0</v>
      </c>
      <c r="H32" s="7">
        <f t="shared" si="5"/>
        <v>0</v>
      </c>
      <c r="I32" s="7">
        <f t="shared" si="5"/>
        <v>0</v>
      </c>
      <c r="J32" s="7">
        <f t="shared" si="5"/>
        <v>0</v>
      </c>
      <c r="K32" s="7">
        <f t="shared" si="5"/>
        <v>0</v>
      </c>
      <c r="L32" s="7">
        <f t="shared" si="5"/>
        <v>0</v>
      </c>
      <c r="M32" s="7">
        <f t="shared" si="5"/>
        <v>0</v>
      </c>
      <c r="N32" s="7">
        <f t="shared" si="5"/>
        <v>0</v>
      </c>
      <c r="O32" s="7">
        <f t="shared" si="5"/>
        <v>0</v>
      </c>
      <c r="P32" s="7">
        <f t="shared" si="5"/>
        <v>0</v>
      </c>
      <c r="Q32" s="7">
        <f t="shared" si="5"/>
        <v>0</v>
      </c>
      <c r="R32" s="7">
        <f t="shared" si="5"/>
        <v>0</v>
      </c>
      <c r="S32" s="7">
        <f t="shared" si="5"/>
        <v>0</v>
      </c>
      <c r="T32" s="7">
        <f t="shared" si="5"/>
        <v>0</v>
      </c>
      <c r="U32" s="7">
        <f t="shared" si="5"/>
        <v>0</v>
      </c>
      <c r="V32" s="7">
        <f t="shared" si="5"/>
        <v>1</v>
      </c>
      <c r="W32" s="7">
        <f t="shared" si="5"/>
        <v>0</v>
      </c>
      <c r="X32" s="7">
        <f t="shared" si="5"/>
        <v>0</v>
      </c>
      <c r="Y32" s="7">
        <f t="shared" si="5"/>
        <v>0</v>
      </c>
      <c r="Z32" s="7">
        <f t="shared" si="5"/>
        <v>0</v>
      </c>
      <c r="AA32" s="7">
        <f t="shared" si="5"/>
        <v>0</v>
      </c>
      <c r="AB32" s="7">
        <f t="shared" si="5"/>
        <v>0</v>
      </c>
      <c r="AC32" s="7">
        <f t="shared" si="5"/>
        <v>0</v>
      </c>
      <c r="AD32" s="7">
        <f t="shared" si="5"/>
        <v>0</v>
      </c>
      <c r="AE32" s="7">
        <f t="shared" si="5"/>
        <v>0</v>
      </c>
      <c r="AF32" s="7">
        <f t="shared" si="5"/>
        <v>0</v>
      </c>
      <c r="AG32" s="7">
        <f t="shared" si="5"/>
        <v>0</v>
      </c>
      <c r="AH32" s="7">
        <f t="shared" si="5"/>
        <v>0</v>
      </c>
      <c r="AI32" s="7">
        <f t="shared" si="5"/>
        <v>0</v>
      </c>
      <c r="AJ32" s="7">
        <f t="shared" si="5"/>
        <v>0</v>
      </c>
      <c r="AK32" s="7">
        <f t="shared" si="5"/>
        <v>0</v>
      </c>
      <c r="AL32" s="7">
        <f t="shared" si="5"/>
        <v>0</v>
      </c>
      <c r="AM32" s="7">
        <f t="shared" si="5"/>
        <v>0</v>
      </c>
      <c r="AN32" s="7">
        <f t="shared" si="5"/>
        <v>0</v>
      </c>
      <c r="AO32" s="7">
        <f t="shared" si="5"/>
        <v>0</v>
      </c>
      <c r="AP32" s="7">
        <f t="shared" si="5"/>
        <v>0</v>
      </c>
      <c r="AQ32" s="7">
        <f t="shared" si="5"/>
        <v>0</v>
      </c>
      <c r="AR32" s="7">
        <f t="shared" si="5"/>
        <v>0</v>
      </c>
      <c r="AS32" s="7">
        <f t="shared" si="5"/>
        <v>0</v>
      </c>
      <c r="AT32" s="7">
        <f t="shared" si="5"/>
        <v>0</v>
      </c>
      <c r="AU32" s="7">
        <f t="shared" si="5"/>
        <v>0</v>
      </c>
      <c r="AV32" s="7">
        <f t="shared" si="5"/>
        <v>0</v>
      </c>
      <c r="AW32" s="7">
        <f t="shared" si="5"/>
        <v>0</v>
      </c>
    </row>
    <row r="33" spans="1:49" x14ac:dyDescent="0.25">
      <c r="A33" s="4" t="str">
        <f t="shared" si="3"/>
        <v>Full Catastrophe</v>
      </c>
      <c r="B33" s="7">
        <f t="shared" si="4"/>
        <v>0</v>
      </c>
      <c r="D33" s="7">
        <f t="shared" ref="D33:S51" si="6">IF((D6=1)*(D$2=1),1,0)</f>
        <v>0</v>
      </c>
      <c r="E33" s="7">
        <f t="shared" si="6"/>
        <v>0</v>
      </c>
      <c r="F33" s="7">
        <f t="shared" si="6"/>
        <v>0</v>
      </c>
      <c r="G33" s="7">
        <f t="shared" si="6"/>
        <v>0</v>
      </c>
      <c r="H33" s="7">
        <f t="shared" si="6"/>
        <v>0</v>
      </c>
      <c r="I33" s="7">
        <f t="shared" si="6"/>
        <v>0</v>
      </c>
      <c r="J33" s="7">
        <f t="shared" si="6"/>
        <v>0</v>
      </c>
      <c r="K33" s="7">
        <f t="shared" si="6"/>
        <v>0</v>
      </c>
      <c r="L33" s="7">
        <f t="shared" si="6"/>
        <v>0</v>
      </c>
      <c r="M33" s="7">
        <f t="shared" si="6"/>
        <v>0</v>
      </c>
      <c r="N33" s="7">
        <f t="shared" si="6"/>
        <v>0</v>
      </c>
      <c r="O33" s="7">
        <f t="shared" si="6"/>
        <v>0</v>
      </c>
      <c r="P33" s="7">
        <f t="shared" si="6"/>
        <v>0</v>
      </c>
      <c r="Q33" s="7">
        <f t="shared" si="6"/>
        <v>0</v>
      </c>
      <c r="R33" s="7">
        <f t="shared" si="6"/>
        <v>0</v>
      </c>
      <c r="S33" s="7">
        <f t="shared" si="6"/>
        <v>0</v>
      </c>
      <c r="T33" s="7">
        <f t="shared" si="5"/>
        <v>0</v>
      </c>
      <c r="U33" s="7">
        <f t="shared" si="5"/>
        <v>0</v>
      </c>
      <c r="V33" s="7">
        <f t="shared" si="5"/>
        <v>0</v>
      </c>
      <c r="W33" s="7">
        <f t="shared" si="5"/>
        <v>0</v>
      </c>
      <c r="X33" s="7">
        <f t="shared" si="5"/>
        <v>0</v>
      </c>
      <c r="Y33" s="7">
        <f t="shared" si="5"/>
        <v>0</v>
      </c>
      <c r="Z33" s="7">
        <f t="shared" si="5"/>
        <v>0</v>
      </c>
      <c r="AA33" s="7">
        <f t="shared" si="5"/>
        <v>0</v>
      </c>
      <c r="AB33" s="7">
        <f t="shared" si="5"/>
        <v>0</v>
      </c>
      <c r="AC33" s="7">
        <f t="shared" si="5"/>
        <v>0</v>
      </c>
      <c r="AD33" s="7">
        <f t="shared" si="5"/>
        <v>0</v>
      </c>
      <c r="AE33" s="7">
        <f t="shared" si="5"/>
        <v>0</v>
      </c>
      <c r="AF33" s="7">
        <f t="shared" si="5"/>
        <v>0</v>
      </c>
      <c r="AG33" s="7">
        <f t="shared" si="5"/>
        <v>0</v>
      </c>
      <c r="AH33" s="7">
        <f t="shared" si="5"/>
        <v>0</v>
      </c>
      <c r="AI33" s="7">
        <f t="shared" si="5"/>
        <v>0</v>
      </c>
      <c r="AJ33" s="7">
        <f t="shared" si="5"/>
        <v>0</v>
      </c>
      <c r="AK33" s="7">
        <f t="shared" si="5"/>
        <v>0</v>
      </c>
      <c r="AL33" s="7">
        <f t="shared" si="5"/>
        <v>0</v>
      </c>
      <c r="AM33" s="7">
        <f t="shared" si="5"/>
        <v>0</v>
      </c>
      <c r="AN33" s="7">
        <f t="shared" si="5"/>
        <v>0</v>
      </c>
      <c r="AO33" s="7">
        <f t="shared" si="5"/>
        <v>0</v>
      </c>
      <c r="AP33" s="7">
        <f t="shared" si="5"/>
        <v>0</v>
      </c>
      <c r="AQ33" s="7">
        <f t="shared" si="5"/>
        <v>0</v>
      </c>
      <c r="AR33" s="7">
        <f t="shared" si="5"/>
        <v>0</v>
      </c>
      <c r="AS33" s="7">
        <f t="shared" si="5"/>
        <v>0</v>
      </c>
      <c r="AT33" s="7">
        <f t="shared" si="5"/>
        <v>0</v>
      </c>
      <c r="AU33" s="7">
        <f t="shared" si="5"/>
        <v>0</v>
      </c>
      <c r="AV33" s="7">
        <f t="shared" si="5"/>
        <v>0</v>
      </c>
      <c r="AW33" s="7">
        <f t="shared" si="5"/>
        <v>0</v>
      </c>
    </row>
    <row r="34" spans="1:49" x14ac:dyDescent="0.25">
      <c r="A34" s="4" t="str">
        <f t="shared" si="3"/>
        <v>Fred's Duffers</v>
      </c>
      <c r="B34" s="7">
        <f t="shared" si="4"/>
        <v>0</v>
      </c>
      <c r="D34" s="7">
        <f t="shared" si="6"/>
        <v>0</v>
      </c>
      <c r="E34" s="7">
        <f t="shared" si="5"/>
        <v>0</v>
      </c>
      <c r="F34" s="7">
        <f t="shared" si="5"/>
        <v>0</v>
      </c>
      <c r="G34" s="7">
        <f t="shared" si="5"/>
        <v>0</v>
      </c>
      <c r="H34" s="7">
        <f t="shared" si="5"/>
        <v>0</v>
      </c>
      <c r="I34" s="7">
        <f t="shared" si="5"/>
        <v>0</v>
      </c>
      <c r="J34" s="7">
        <f t="shared" si="5"/>
        <v>0</v>
      </c>
      <c r="K34" s="7">
        <f t="shared" si="5"/>
        <v>0</v>
      </c>
      <c r="L34" s="7">
        <f t="shared" si="5"/>
        <v>0</v>
      </c>
      <c r="M34" s="7">
        <f t="shared" si="5"/>
        <v>0</v>
      </c>
      <c r="N34" s="7">
        <f t="shared" si="5"/>
        <v>0</v>
      </c>
      <c r="O34" s="7">
        <f t="shared" si="5"/>
        <v>0</v>
      </c>
      <c r="P34" s="7">
        <f t="shared" si="5"/>
        <v>0</v>
      </c>
      <c r="Q34" s="7">
        <f t="shared" si="5"/>
        <v>0</v>
      </c>
      <c r="R34" s="7">
        <f t="shared" si="5"/>
        <v>0</v>
      </c>
      <c r="S34" s="7">
        <f t="shared" si="5"/>
        <v>0</v>
      </c>
      <c r="T34" s="7">
        <f t="shared" si="5"/>
        <v>0</v>
      </c>
      <c r="U34" s="7">
        <f t="shared" si="5"/>
        <v>0</v>
      </c>
      <c r="V34" s="7">
        <f t="shared" si="5"/>
        <v>0</v>
      </c>
      <c r="W34" s="7">
        <f t="shared" si="5"/>
        <v>0</v>
      </c>
      <c r="X34" s="7">
        <f t="shared" si="5"/>
        <v>0</v>
      </c>
      <c r="Y34" s="7">
        <f t="shared" si="5"/>
        <v>0</v>
      </c>
      <c r="Z34" s="7">
        <f t="shared" si="5"/>
        <v>0</v>
      </c>
      <c r="AA34" s="7">
        <f t="shared" si="5"/>
        <v>0</v>
      </c>
      <c r="AB34" s="7">
        <f t="shared" si="5"/>
        <v>0</v>
      </c>
      <c r="AC34" s="7">
        <f t="shared" si="5"/>
        <v>0</v>
      </c>
      <c r="AD34" s="7">
        <f t="shared" si="5"/>
        <v>0</v>
      </c>
      <c r="AE34" s="7">
        <f t="shared" si="5"/>
        <v>0</v>
      </c>
      <c r="AF34" s="7">
        <f t="shared" si="5"/>
        <v>0</v>
      </c>
      <c r="AG34" s="7">
        <f t="shared" si="5"/>
        <v>0</v>
      </c>
      <c r="AH34" s="7">
        <f t="shared" si="5"/>
        <v>0</v>
      </c>
      <c r="AI34" s="7">
        <f t="shared" si="5"/>
        <v>0</v>
      </c>
      <c r="AJ34" s="7">
        <f t="shared" si="5"/>
        <v>0</v>
      </c>
      <c r="AK34" s="7">
        <f t="shared" si="5"/>
        <v>0</v>
      </c>
      <c r="AL34" s="7">
        <f t="shared" si="5"/>
        <v>0</v>
      </c>
      <c r="AM34" s="7">
        <f t="shared" si="5"/>
        <v>0</v>
      </c>
      <c r="AN34" s="7">
        <f t="shared" si="5"/>
        <v>0</v>
      </c>
      <c r="AO34" s="7">
        <f t="shared" si="5"/>
        <v>0</v>
      </c>
      <c r="AP34" s="7">
        <f t="shared" si="5"/>
        <v>0</v>
      </c>
      <c r="AQ34" s="7">
        <f t="shared" si="5"/>
        <v>0</v>
      </c>
      <c r="AR34" s="7">
        <f t="shared" si="5"/>
        <v>0</v>
      </c>
      <c r="AS34" s="7">
        <f t="shared" si="5"/>
        <v>0</v>
      </c>
      <c r="AT34" s="7">
        <f t="shared" si="5"/>
        <v>0</v>
      </c>
      <c r="AU34" s="7">
        <f t="shared" si="5"/>
        <v>0</v>
      </c>
      <c r="AV34" s="7">
        <f t="shared" si="5"/>
        <v>0</v>
      </c>
      <c r="AW34" s="7">
        <f t="shared" si="5"/>
        <v>0</v>
      </c>
    </row>
    <row r="35" spans="1:49" x14ac:dyDescent="0.25">
      <c r="A35" s="4" t="str">
        <f t="shared" si="3"/>
        <v>The Bush League</v>
      </c>
      <c r="B35" s="7">
        <f t="shared" si="4"/>
        <v>0</v>
      </c>
      <c r="D35" s="7">
        <f t="shared" si="6"/>
        <v>0</v>
      </c>
      <c r="E35" s="7">
        <f t="shared" si="5"/>
        <v>0</v>
      </c>
      <c r="F35" s="7">
        <f t="shared" si="5"/>
        <v>0</v>
      </c>
      <c r="G35" s="7">
        <f t="shared" si="5"/>
        <v>0</v>
      </c>
      <c r="H35" s="7">
        <f t="shared" si="5"/>
        <v>0</v>
      </c>
      <c r="I35" s="7">
        <f t="shared" si="5"/>
        <v>0</v>
      </c>
      <c r="J35" s="7">
        <f t="shared" si="5"/>
        <v>0</v>
      </c>
      <c r="K35" s="7">
        <f t="shared" si="5"/>
        <v>0</v>
      </c>
      <c r="L35" s="7">
        <f t="shared" si="5"/>
        <v>0</v>
      </c>
      <c r="M35" s="7">
        <f t="shared" si="5"/>
        <v>0</v>
      </c>
      <c r="N35" s="7">
        <f t="shared" si="5"/>
        <v>0</v>
      </c>
      <c r="O35" s="7">
        <f t="shared" si="5"/>
        <v>0</v>
      </c>
      <c r="P35" s="7">
        <f t="shared" si="5"/>
        <v>0</v>
      </c>
      <c r="Q35" s="7">
        <f t="shared" si="5"/>
        <v>0</v>
      </c>
      <c r="R35" s="7">
        <f t="shared" si="5"/>
        <v>0</v>
      </c>
      <c r="S35" s="7">
        <f t="shared" si="5"/>
        <v>0</v>
      </c>
      <c r="T35" s="7">
        <f t="shared" si="5"/>
        <v>0</v>
      </c>
      <c r="U35" s="7">
        <f t="shared" si="5"/>
        <v>0</v>
      </c>
      <c r="V35" s="7">
        <f t="shared" si="5"/>
        <v>0</v>
      </c>
      <c r="W35" s="7">
        <f t="shared" si="5"/>
        <v>0</v>
      </c>
      <c r="X35" s="7">
        <f t="shared" si="5"/>
        <v>0</v>
      </c>
      <c r="Y35" s="7">
        <f t="shared" si="5"/>
        <v>0</v>
      </c>
      <c r="Z35" s="7">
        <f t="shared" si="5"/>
        <v>0</v>
      </c>
      <c r="AA35" s="7">
        <f t="shared" si="5"/>
        <v>0</v>
      </c>
      <c r="AB35" s="7">
        <f t="shared" si="5"/>
        <v>0</v>
      </c>
      <c r="AC35" s="7">
        <f t="shared" si="5"/>
        <v>0</v>
      </c>
      <c r="AD35" s="7">
        <f t="shared" si="5"/>
        <v>0</v>
      </c>
      <c r="AE35" s="7">
        <f t="shared" si="5"/>
        <v>0</v>
      </c>
      <c r="AF35" s="7">
        <f t="shared" si="5"/>
        <v>0</v>
      </c>
      <c r="AG35" s="7">
        <f t="shared" si="5"/>
        <v>0</v>
      </c>
      <c r="AH35" s="7">
        <f t="shared" si="5"/>
        <v>0</v>
      </c>
      <c r="AI35" s="7">
        <f t="shared" si="5"/>
        <v>0</v>
      </c>
      <c r="AJ35" s="7">
        <f t="shared" si="5"/>
        <v>0</v>
      </c>
      <c r="AK35" s="7">
        <f t="shared" si="5"/>
        <v>0</v>
      </c>
      <c r="AL35" s="7">
        <f t="shared" si="5"/>
        <v>0</v>
      </c>
      <c r="AM35" s="7">
        <f t="shared" si="5"/>
        <v>0</v>
      </c>
      <c r="AN35" s="7">
        <f t="shared" si="5"/>
        <v>0</v>
      </c>
      <c r="AO35" s="7">
        <f t="shared" si="5"/>
        <v>0</v>
      </c>
      <c r="AP35" s="7">
        <f t="shared" si="5"/>
        <v>0</v>
      </c>
      <c r="AQ35" s="7">
        <f t="shared" si="5"/>
        <v>0</v>
      </c>
      <c r="AR35" s="7">
        <f t="shared" si="5"/>
        <v>0</v>
      </c>
      <c r="AS35" s="7">
        <f t="shared" si="5"/>
        <v>0</v>
      </c>
      <c r="AT35" s="7">
        <f t="shared" si="5"/>
        <v>0</v>
      </c>
      <c r="AU35" s="7">
        <f t="shared" si="5"/>
        <v>0</v>
      </c>
      <c r="AV35" s="7">
        <f t="shared" si="5"/>
        <v>0</v>
      </c>
      <c r="AW35" s="7">
        <f t="shared" si="5"/>
        <v>0</v>
      </c>
    </row>
    <row r="36" spans="1:49" x14ac:dyDescent="0.25">
      <c r="A36" s="4">
        <f t="shared" si="3"/>
        <v>0</v>
      </c>
      <c r="B36" s="7">
        <f t="shared" si="4"/>
        <v>0</v>
      </c>
      <c r="D36" s="7">
        <f t="shared" si="6"/>
        <v>0</v>
      </c>
      <c r="E36" s="7">
        <f t="shared" si="5"/>
        <v>0</v>
      </c>
      <c r="F36" s="7">
        <f t="shared" si="5"/>
        <v>0</v>
      </c>
      <c r="G36" s="7">
        <f t="shared" si="5"/>
        <v>0</v>
      </c>
      <c r="H36" s="7">
        <f t="shared" si="5"/>
        <v>0</v>
      </c>
      <c r="I36" s="7">
        <f t="shared" si="5"/>
        <v>0</v>
      </c>
      <c r="J36" s="7">
        <f t="shared" si="5"/>
        <v>0</v>
      </c>
      <c r="K36" s="7">
        <f t="shared" si="5"/>
        <v>0</v>
      </c>
      <c r="L36" s="7">
        <f t="shared" si="5"/>
        <v>0</v>
      </c>
      <c r="M36" s="7">
        <f t="shared" si="5"/>
        <v>0</v>
      </c>
      <c r="N36" s="7">
        <f t="shared" si="5"/>
        <v>0</v>
      </c>
      <c r="O36" s="7">
        <f t="shared" si="5"/>
        <v>0</v>
      </c>
      <c r="P36" s="7">
        <f t="shared" si="5"/>
        <v>0</v>
      </c>
      <c r="Q36" s="7">
        <f t="shared" si="5"/>
        <v>0</v>
      </c>
      <c r="R36" s="7">
        <f t="shared" si="5"/>
        <v>0</v>
      </c>
      <c r="S36" s="7">
        <f t="shared" si="5"/>
        <v>0</v>
      </c>
      <c r="T36" s="7">
        <f t="shared" si="5"/>
        <v>0</v>
      </c>
      <c r="U36" s="7">
        <f t="shared" si="5"/>
        <v>0</v>
      </c>
      <c r="V36" s="7">
        <f t="shared" si="5"/>
        <v>0</v>
      </c>
      <c r="W36" s="7">
        <f t="shared" si="5"/>
        <v>0</v>
      </c>
      <c r="X36" s="7">
        <f t="shared" si="5"/>
        <v>0</v>
      </c>
      <c r="Y36" s="7">
        <f t="shared" si="5"/>
        <v>0</v>
      </c>
      <c r="Z36" s="7">
        <f t="shared" si="5"/>
        <v>0</v>
      </c>
      <c r="AA36" s="7">
        <f t="shared" si="5"/>
        <v>0</v>
      </c>
      <c r="AB36" s="7">
        <f t="shared" si="5"/>
        <v>0</v>
      </c>
      <c r="AC36" s="7">
        <f t="shared" si="5"/>
        <v>0</v>
      </c>
      <c r="AD36" s="7">
        <f t="shared" si="5"/>
        <v>0</v>
      </c>
      <c r="AE36" s="7">
        <f t="shared" si="5"/>
        <v>0</v>
      </c>
      <c r="AF36" s="7">
        <f t="shared" si="5"/>
        <v>0</v>
      </c>
      <c r="AG36" s="7">
        <f t="shared" si="5"/>
        <v>0</v>
      </c>
      <c r="AH36" s="7">
        <f t="shared" si="5"/>
        <v>0</v>
      </c>
      <c r="AI36" s="7">
        <f t="shared" si="5"/>
        <v>0</v>
      </c>
      <c r="AJ36" s="7">
        <f t="shared" si="5"/>
        <v>0</v>
      </c>
      <c r="AK36" s="7">
        <f t="shared" si="5"/>
        <v>0</v>
      </c>
      <c r="AL36" s="7">
        <f t="shared" si="5"/>
        <v>0</v>
      </c>
      <c r="AM36" s="7">
        <f t="shared" si="5"/>
        <v>0</v>
      </c>
      <c r="AN36" s="7">
        <f t="shared" si="5"/>
        <v>0</v>
      </c>
      <c r="AO36" s="7">
        <f t="shared" si="5"/>
        <v>0</v>
      </c>
      <c r="AP36" s="7">
        <f t="shared" si="5"/>
        <v>0</v>
      </c>
      <c r="AQ36" s="7">
        <f t="shared" si="5"/>
        <v>0</v>
      </c>
      <c r="AR36" s="7">
        <f t="shared" si="5"/>
        <v>0</v>
      </c>
      <c r="AS36" s="7">
        <f t="shared" si="5"/>
        <v>0</v>
      </c>
      <c r="AT36" s="7">
        <f t="shared" si="5"/>
        <v>0</v>
      </c>
      <c r="AU36" s="7">
        <f t="shared" si="5"/>
        <v>0</v>
      </c>
      <c r="AV36" s="7">
        <f t="shared" si="5"/>
        <v>0</v>
      </c>
      <c r="AW36" s="7">
        <f t="shared" si="5"/>
        <v>0</v>
      </c>
    </row>
    <row r="37" spans="1:49" x14ac:dyDescent="0.25">
      <c r="A37" s="4">
        <f t="shared" si="3"/>
        <v>0</v>
      </c>
      <c r="B37" s="7">
        <f t="shared" si="4"/>
        <v>0</v>
      </c>
      <c r="D37" s="7">
        <f t="shared" si="6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7">
        <f t="shared" si="5"/>
        <v>0</v>
      </c>
      <c r="K37" s="7">
        <f t="shared" si="5"/>
        <v>0</v>
      </c>
      <c r="L37" s="7">
        <f t="shared" si="5"/>
        <v>0</v>
      </c>
      <c r="M37" s="7">
        <f t="shared" si="5"/>
        <v>0</v>
      </c>
      <c r="N37" s="7">
        <f t="shared" si="5"/>
        <v>0</v>
      </c>
      <c r="O37" s="7">
        <f t="shared" si="5"/>
        <v>0</v>
      </c>
      <c r="P37" s="7">
        <f t="shared" si="5"/>
        <v>0</v>
      </c>
      <c r="Q37" s="7">
        <f t="shared" si="5"/>
        <v>0</v>
      </c>
      <c r="R37" s="7">
        <f t="shared" si="5"/>
        <v>0</v>
      </c>
      <c r="S37" s="7">
        <f t="shared" si="5"/>
        <v>0</v>
      </c>
      <c r="T37" s="7">
        <f t="shared" si="5"/>
        <v>0</v>
      </c>
      <c r="U37" s="7">
        <f t="shared" si="5"/>
        <v>0</v>
      </c>
      <c r="V37" s="7">
        <f t="shared" si="5"/>
        <v>0</v>
      </c>
      <c r="W37" s="7">
        <f t="shared" si="5"/>
        <v>0</v>
      </c>
      <c r="X37" s="7">
        <f t="shared" si="5"/>
        <v>0</v>
      </c>
      <c r="Y37" s="7">
        <f t="shared" si="5"/>
        <v>0</v>
      </c>
      <c r="Z37" s="7">
        <f t="shared" si="5"/>
        <v>0</v>
      </c>
      <c r="AA37" s="7">
        <f t="shared" si="5"/>
        <v>0</v>
      </c>
      <c r="AB37" s="7">
        <f t="shared" si="5"/>
        <v>0</v>
      </c>
      <c r="AC37" s="7">
        <f t="shared" si="5"/>
        <v>0</v>
      </c>
      <c r="AD37" s="7">
        <f t="shared" si="5"/>
        <v>0</v>
      </c>
      <c r="AE37" s="7">
        <f t="shared" si="5"/>
        <v>0</v>
      </c>
      <c r="AF37" s="7">
        <f t="shared" si="5"/>
        <v>0</v>
      </c>
      <c r="AG37" s="7">
        <f t="shared" si="5"/>
        <v>0</v>
      </c>
      <c r="AH37" s="7">
        <f t="shared" si="5"/>
        <v>0</v>
      </c>
      <c r="AI37" s="7">
        <f t="shared" si="5"/>
        <v>0</v>
      </c>
      <c r="AJ37" s="7">
        <f t="shared" si="5"/>
        <v>0</v>
      </c>
      <c r="AK37" s="7">
        <f t="shared" si="5"/>
        <v>0</v>
      </c>
      <c r="AL37" s="7">
        <f t="shared" si="5"/>
        <v>0</v>
      </c>
      <c r="AM37" s="7">
        <f t="shared" si="5"/>
        <v>0</v>
      </c>
      <c r="AN37" s="7">
        <f t="shared" si="5"/>
        <v>0</v>
      </c>
      <c r="AO37" s="7">
        <f t="shared" si="5"/>
        <v>0</v>
      </c>
      <c r="AP37" s="7">
        <f t="shared" si="5"/>
        <v>0</v>
      </c>
      <c r="AQ37" s="7">
        <f t="shared" si="5"/>
        <v>0</v>
      </c>
      <c r="AR37" s="7">
        <f t="shared" si="5"/>
        <v>0</v>
      </c>
      <c r="AS37" s="7">
        <f t="shared" si="5"/>
        <v>0</v>
      </c>
      <c r="AT37" s="7">
        <f t="shared" si="5"/>
        <v>0</v>
      </c>
      <c r="AU37" s="7">
        <f t="shared" si="5"/>
        <v>0</v>
      </c>
      <c r="AV37" s="7">
        <f t="shared" si="5"/>
        <v>0</v>
      </c>
      <c r="AW37" s="7">
        <f t="shared" si="5"/>
        <v>0</v>
      </c>
    </row>
    <row r="38" spans="1:49" x14ac:dyDescent="0.25">
      <c r="A38" s="4">
        <f t="shared" si="3"/>
        <v>0</v>
      </c>
      <c r="B38" s="7">
        <f t="shared" si="4"/>
        <v>0</v>
      </c>
      <c r="D38" s="7">
        <f t="shared" si="6"/>
        <v>0</v>
      </c>
      <c r="E38" s="7">
        <f t="shared" ref="E38:AW43" si="7">IF((E11=1)*(E$2=1),1,0)</f>
        <v>0</v>
      </c>
      <c r="F38" s="7">
        <f t="shared" si="7"/>
        <v>0</v>
      </c>
      <c r="G38" s="7">
        <f t="shared" si="7"/>
        <v>0</v>
      </c>
      <c r="H38" s="7">
        <f t="shared" si="7"/>
        <v>0</v>
      </c>
      <c r="I38" s="7">
        <f t="shared" si="7"/>
        <v>0</v>
      </c>
      <c r="J38" s="7">
        <f t="shared" si="7"/>
        <v>0</v>
      </c>
      <c r="K38" s="7">
        <f t="shared" si="7"/>
        <v>0</v>
      </c>
      <c r="L38" s="7">
        <f t="shared" si="7"/>
        <v>0</v>
      </c>
      <c r="M38" s="7">
        <f t="shared" si="7"/>
        <v>0</v>
      </c>
      <c r="N38" s="7">
        <f t="shared" si="7"/>
        <v>0</v>
      </c>
      <c r="O38" s="7">
        <f t="shared" si="7"/>
        <v>0</v>
      </c>
      <c r="P38" s="7">
        <f t="shared" si="7"/>
        <v>0</v>
      </c>
      <c r="Q38" s="7">
        <f t="shared" si="7"/>
        <v>0</v>
      </c>
      <c r="R38" s="7">
        <f t="shared" si="7"/>
        <v>0</v>
      </c>
      <c r="S38" s="7">
        <f t="shared" si="7"/>
        <v>0</v>
      </c>
      <c r="T38" s="7">
        <f t="shared" si="7"/>
        <v>0</v>
      </c>
      <c r="U38" s="7">
        <f t="shared" si="7"/>
        <v>0</v>
      </c>
      <c r="V38" s="7">
        <f t="shared" si="7"/>
        <v>0</v>
      </c>
      <c r="W38" s="7">
        <f t="shared" si="7"/>
        <v>0</v>
      </c>
      <c r="X38" s="7">
        <f t="shared" si="7"/>
        <v>0</v>
      </c>
      <c r="Y38" s="7">
        <f t="shared" si="7"/>
        <v>0</v>
      </c>
      <c r="Z38" s="7">
        <f t="shared" si="7"/>
        <v>0</v>
      </c>
      <c r="AA38" s="7">
        <f t="shared" si="7"/>
        <v>0</v>
      </c>
      <c r="AB38" s="7">
        <f t="shared" si="7"/>
        <v>0</v>
      </c>
      <c r="AC38" s="7">
        <f t="shared" si="7"/>
        <v>0</v>
      </c>
      <c r="AD38" s="7">
        <f t="shared" si="7"/>
        <v>0</v>
      </c>
      <c r="AE38" s="7">
        <f t="shared" si="7"/>
        <v>0</v>
      </c>
      <c r="AF38" s="7">
        <f t="shared" si="7"/>
        <v>0</v>
      </c>
      <c r="AG38" s="7">
        <f t="shared" si="7"/>
        <v>0</v>
      </c>
      <c r="AH38" s="7">
        <f t="shared" si="7"/>
        <v>0</v>
      </c>
      <c r="AI38" s="7">
        <f t="shared" si="7"/>
        <v>0</v>
      </c>
      <c r="AJ38" s="7">
        <f t="shared" si="7"/>
        <v>0</v>
      </c>
      <c r="AK38" s="7">
        <f t="shared" si="7"/>
        <v>0</v>
      </c>
      <c r="AL38" s="7">
        <f t="shared" si="7"/>
        <v>0</v>
      </c>
      <c r="AM38" s="7">
        <f t="shared" si="7"/>
        <v>0</v>
      </c>
      <c r="AN38" s="7">
        <f t="shared" si="7"/>
        <v>0</v>
      </c>
      <c r="AO38" s="7">
        <f t="shared" si="7"/>
        <v>0</v>
      </c>
      <c r="AP38" s="7">
        <f t="shared" si="7"/>
        <v>0</v>
      </c>
      <c r="AQ38" s="7">
        <f t="shared" si="7"/>
        <v>0</v>
      </c>
      <c r="AR38" s="7">
        <f t="shared" si="7"/>
        <v>0</v>
      </c>
      <c r="AS38" s="7">
        <f t="shared" si="7"/>
        <v>0</v>
      </c>
      <c r="AT38" s="7">
        <f t="shared" si="7"/>
        <v>0</v>
      </c>
      <c r="AU38" s="7">
        <f t="shared" si="7"/>
        <v>0</v>
      </c>
      <c r="AV38" s="7">
        <f t="shared" si="7"/>
        <v>0</v>
      </c>
      <c r="AW38" s="7">
        <f t="shared" si="7"/>
        <v>0</v>
      </c>
    </row>
    <row r="39" spans="1:49" x14ac:dyDescent="0.25">
      <c r="A39" s="4">
        <f t="shared" si="3"/>
        <v>0</v>
      </c>
      <c r="B39" s="7">
        <f t="shared" si="4"/>
        <v>0</v>
      </c>
      <c r="D39" s="7">
        <f t="shared" si="6"/>
        <v>0</v>
      </c>
      <c r="E39" s="7">
        <f t="shared" si="7"/>
        <v>0</v>
      </c>
      <c r="F39" s="7">
        <f t="shared" si="7"/>
        <v>0</v>
      </c>
      <c r="G39" s="7">
        <f t="shared" si="7"/>
        <v>0</v>
      </c>
      <c r="H39" s="7">
        <f t="shared" si="7"/>
        <v>0</v>
      </c>
      <c r="I39" s="7">
        <f t="shared" si="7"/>
        <v>0</v>
      </c>
      <c r="J39" s="7">
        <f t="shared" si="7"/>
        <v>0</v>
      </c>
      <c r="K39" s="7">
        <f t="shared" si="7"/>
        <v>0</v>
      </c>
      <c r="L39" s="7">
        <f t="shared" si="7"/>
        <v>0</v>
      </c>
      <c r="M39" s="7">
        <f t="shared" si="7"/>
        <v>0</v>
      </c>
      <c r="N39" s="7">
        <f t="shared" si="7"/>
        <v>0</v>
      </c>
      <c r="O39" s="7">
        <f t="shared" si="7"/>
        <v>0</v>
      </c>
      <c r="P39" s="7">
        <f t="shared" si="7"/>
        <v>0</v>
      </c>
      <c r="Q39" s="7">
        <f t="shared" si="7"/>
        <v>0</v>
      </c>
      <c r="R39" s="7">
        <f t="shared" si="7"/>
        <v>0</v>
      </c>
      <c r="S39" s="7">
        <f t="shared" si="7"/>
        <v>0</v>
      </c>
      <c r="T39" s="7">
        <f t="shared" si="7"/>
        <v>0</v>
      </c>
      <c r="U39" s="7">
        <f t="shared" si="7"/>
        <v>0</v>
      </c>
      <c r="V39" s="7">
        <f t="shared" si="7"/>
        <v>0</v>
      </c>
      <c r="W39" s="7">
        <f t="shared" si="7"/>
        <v>0</v>
      </c>
      <c r="X39" s="7">
        <f t="shared" si="7"/>
        <v>0</v>
      </c>
      <c r="Y39" s="7">
        <f t="shared" si="7"/>
        <v>0</v>
      </c>
      <c r="Z39" s="7">
        <f t="shared" si="7"/>
        <v>0</v>
      </c>
      <c r="AA39" s="7">
        <f t="shared" si="7"/>
        <v>0</v>
      </c>
      <c r="AB39" s="7">
        <f t="shared" si="7"/>
        <v>0</v>
      </c>
      <c r="AC39" s="7">
        <f t="shared" si="7"/>
        <v>0</v>
      </c>
      <c r="AD39" s="7">
        <f t="shared" si="7"/>
        <v>0</v>
      </c>
      <c r="AE39" s="7">
        <f t="shared" si="7"/>
        <v>0</v>
      </c>
      <c r="AF39" s="7">
        <f t="shared" si="7"/>
        <v>0</v>
      </c>
      <c r="AG39" s="7">
        <f t="shared" si="7"/>
        <v>0</v>
      </c>
      <c r="AH39" s="7">
        <f t="shared" si="7"/>
        <v>0</v>
      </c>
      <c r="AI39" s="7">
        <f t="shared" si="7"/>
        <v>0</v>
      </c>
      <c r="AJ39" s="7">
        <f t="shared" si="7"/>
        <v>0</v>
      </c>
      <c r="AK39" s="7">
        <f t="shared" si="7"/>
        <v>0</v>
      </c>
      <c r="AL39" s="7">
        <f t="shared" si="7"/>
        <v>0</v>
      </c>
      <c r="AM39" s="7">
        <f t="shared" si="7"/>
        <v>0</v>
      </c>
      <c r="AN39" s="7">
        <f t="shared" si="7"/>
        <v>0</v>
      </c>
      <c r="AO39" s="7">
        <f t="shared" si="7"/>
        <v>0</v>
      </c>
      <c r="AP39" s="7">
        <f t="shared" si="7"/>
        <v>0</v>
      </c>
      <c r="AQ39" s="7">
        <f t="shared" si="7"/>
        <v>0</v>
      </c>
      <c r="AR39" s="7">
        <f t="shared" si="7"/>
        <v>0</v>
      </c>
      <c r="AS39" s="7">
        <f t="shared" si="7"/>
        <v>0</v>
      </c>
      <c r="AT39" s="7">
        <f t="shared" si="7"/>
        <v>0</v>
      </c>
      <c r="AU39" s="7">
        <f t="shared" si="7"/>
        <v>0</v>
      </c>
      <c r="AV39" s="7">
        <f t="shared" si="7"/>
        <v>0</v>
      </c>
      <c r="AW39" s="7">
        <f t="shared" si="7"/>
        <v>0</v>
      </c>
    </row>
    <row r="40" spans="1:49" x14ac:dyDescent="0.25">
      <c r="A40" s="4">
        <f t="shared" si="3"/>
        <v>0</v>
      </c>
      <c r="B40" s="7">
        <f t="shared" si="4"/>
        <v>0</v>
      </c>
      <c r="D40" s="7">
        <f t="shared" si="6"/>
        <v>0</v>
      </c>
      <c r="E40" s="7">
        <f t="shared" si="7"/>
        <v>0</v>
      </c>
      <c r="F40" s="7">
        <f t="shared" si="7"/>
        <v>0</v>
      </c>
      <c r="G40" s="7">
        <f t="shared" si="7"/>
        <v>0</v>
      </c>
      <c r="H40" s="7">
        <f t="shared" si="7"/>
        <v>0</v>
      </c>
      <c r="I40" s="7">
        <f t="shared" si="7"/>
        <v>0</v>
      </c>
      <c r="J40" s="7">
        <f t="shared" si="7"/>
        <v>0</v>
      </c>
      <c r="K40" s="7">
        <f t="shared" si="7"/>
        <v>0</v>
      </c>
      <c r="L40" s="7">
        <f t="shared" si="7"/>
        <v>0</v>
      </c>
      <c r="M40" s="7">
        <f t="shared" si="7"/>
        <v>0</v>
      </c>
      <c r="N40" s="7">
        <f t="shared" si="7"/>
        <v>0</v>
      </c>
      <c r="O40" s="7">
        <f t="shared" si="7"/>
        <v>0</v>
      </c>
      <c r="P40" s="7">
        <f t="shared" si="7"/>
        <v>0</v>
      </c>
      <c r="Q40" s="7">
        <f t="shared" si="7"/>
        <v>0</v>
      </c>
      <c r="R40" s="7">
        <f t="shared" si="7"/>
        <v>0</v>
      </c>
      <c r="S40" s="7">
        <f t="shared" si="7"/>
        <v>0</v>
      </c>
      <c r="T40" s="7">
        <f t="shared" si="7"/>
        <v>0</v>
      </c>
      <c r="U40" s="7">
        <f t="shared" si="7"/>
        <v>0</v>
      </c>
      <c r="V40" s="7">
        <f t="shared" si="7"/>
        <v>0</v>
      </c>
      <c r="W40" s="7">
        <f t="shared" si="7"/>
        <v>0</v>
      </c>
      <c r="X40" s="7">
        <f t="shared" si="7"/>
        <v>0</v>
      </c>
      <c r="Y40" s="7">
        <f t="shared" si="7"/>
        <v>0</v>
      </c>
      <c r="Z40" s="7">
        <f t="shared" si="7"/>
        <v>0</v>
      </c>
      <c r="AA40" s="7">
        <f t="shared" si="7"/>
        <v>0</v>
      </c>
      <c r="AB40" s="7">
        <f t="shared" si="7"/>
        <v>0</v>
      </c>
      <c r="AC40" s="7">
        <f t="shared" si="7"/>
        <v>0</v>
      </c>
      <c r="AD40" s="7">
        <f t="shared" si="7"/>
        <v>0</v>
      </c>
      <c r="AE40" s="7">
        <f t="shared" si="7"/>
        <v>0</v>
      </c>
      <c r="AF40" s="7">
        <f t="shared" si="7"/>
        <v>0</v>
      </c>
      <c r="AG40" s="7">
        <f t="shared" si="7"/>
        <v>0</v>
      </c>
      <c r="AH40" s="7">
        <f t="shared" si="7"/>
        <v>0</v>
      </c>
      <c r="AI40" s="7">
        <f t="shared" si="7"/>
        <v>0</v>
      </c>
      <c r="AJ40" s="7">
        <f t="shared" si="7"/>
        <v>0</v>
      </c>
      <c r="AK40" s="7">
        <f t="shared" si="7"/>
        <v>0</v>
      </c>
      <c r="AL40" s="7">
        <f t="shared" si="7"/>
        <v>0</v>
      </c>
      <c r="AM40" s="7">
        <f t="shared" si="7"/>
        <v>0</v>
      </c>
      <c r="AN40" s="7">
        <f t="shared" si="7"/>
        <v>0</v>
      </c>
      <c r="AO40" s="7">
        <f t="shared" si="7"/>
        <v>0</v>
      </c>
      <c r="AP40" s="7">
        <f t="shared" si="7"/>
        <v>0</v>
      </c>
      <c r="AQ40" s="7">
        <f t="shared" si="7"/>
        <v>0</v>
      </c>
      <c r="AR40" s="7">
        <f t="shared" si="7"/>
        <v>0</v>
      </c>
      <c r="AS40" s="7">
        <f t="shared" si="7"/>
        <v>0</v>
      </c>
      <c r="AT40" s="7">
        <f t="shared" si="7"/>
        <v>0</v>
      </c>
      <c r="AU40" s="7">
        <f t="shared" si="7"/>
        <v>0</v>
      </c>
      <c r="AV40" s="7">
        <f t="shared" si="7"/>
        <v>0</v>
      </c>
      <c r="AW40" s="7">
        <f t="shared" si="7"/>
        <v>0</v>
      </c>
    </row>
    <row r="41" spans="1:49" x14ac:dyDescent="0.25">
      <c r="A41" s="4">
        <f t="shared" si="3"/>
        <v>0</v>
      </c>
      <c r="B41" s="7">
        <f t="shared" si="4"/>
        <v>0</v>
      </c>
      <c r="D41" s="7">
        <f t="shared" si="6"/>
        <v>0</v>
      </c>
      <c r="E41" s="7">
        <f t="shared" si="7"/>
        <v>0</v>
      </c>
      <c r="F41" s="7">
        <f t="shared" si="7"/>
        <v>0</v>
      </c>
      <c r="G41" s="7">
        <f t="shared" si="7"/>
        <v>0</v>
      </c>
      <c r="H41" s="7">
        <f t="shared" si="7"/>
        <v>0</v>
      </c>
      <c r="I41" s="7">
        <f t="shared" si="7"/>
        <v>0</v>
      </c>
      <c r="J41" s="7">
        <f t="shared" si="7"/>
        <v>0</v>
      </c>
      <c r="K41" s="7">
        <f t="shared" si="7"/>
        <v>0</v>
      </c>
      <c r="L41" s="7">
        <f t="shared" si="7"/>
        <v>0</v>
      </c>
      <c r="M41" s="7">
        <f t="shared" si="7"/>
        <v>0</v>
      </c>
      <c r="N41" s="7">
        <f t="shared" si="7"/>
        <v>0</v>
      </c>
      <c r="O41" s="7">
        <f t="shared" si="7"/>
        <v>0</v>
      </c>
      <c r="P41" s="7">
        <f t="shared" si="7"/>
        <v>0</v>
      </c>
      <c r="Q41" s="7">
        <f t="shared" si="7"/>
        <v>0</v>
      </c>
      <c r="R41" s="7">
        <f t="shared" si="7"/>
        <v>0</v>
      </c>
      <c r="S41" s="7">
        <f t="shared" si="7"/>
        <v>0</v>
      </c>
      <c r="T41" s="7">
        <f t="shared" si="7"/>
        <v>0</v>
      </c>
      <c r="U41" s="7">
        <f t="shared" si="7"/>
        <v>0</v>
      </c>
      <c r="V41" s="7">
        <f t="shared" si="7"/>
        <v>0</v>
      </c>
      <c r="W41" s="7">
        <f t="shared" si="7"/>
        <v>0</v>
      </c>
      <c r="X41" s="7">
        <f t="shared" si="7"/>
        <v>0</v>
      </c>
      <c r="Y41" s="7">
        <f t="shared" si="7"/>
        <v>0</v>
      </c>
      <c r="Z41" s="7">
        <f t="shared" si="7"/>
        <v>0</v>
      </c>
      <c r="AA41" s="7">
        <f t="shared" si="7"/>
        <v>0</v>
      </c>
      <c r="AB41" s="7">
        <f t="shared" si="7"/>
        <v>0</v>
      </c>
      <c r="AC41" s="7">
        <f t="shared" si="7"/>
        <v>0</v>
      </c>
      <c r="AD41" s="7">
        <f t="shared" si="7"/>
        <v>0</v>
      </c>
      <c r="AE41" s="7">
        <f t="shared" si="7"/>
        <v>0</v>
      </c>
      <c r="AF41" s="7">
        <f t="shared" si="7"/>
        <v>0</v>
      </c>
      <c r="AG41" s="7">
        <f t="shared" si="7"/>
        <v>0</v>
      </c>
      <c r="AH41" s="7">
        <f t="shared" si="7"/>
        <v>0</v>
      </c>
      <c r="AI41" s="7">
        <f t="shared" si="7"/>
        <v>0</v>
      </c>
      <c r="AJ41" s="7">
        <f t="shared" si="7"/>
        <v>0</v>
      </c>
      <c r="AK41" s="7">
        <f t="shared" si="7"/>
        <v>0</v>
      </c>
      <c r="AL41" s="7">
        <f t="shared" si="7"/>
        <v>0</v>
      </c>
      <c r="AM41" s="7">
        <f t="shared" si="7"/>
        <v>0</v>
      </c>
      <c r="AN41" s="7">
        <f t="shared" si="7"/>
        <v>0</v>
      </c>
      <c r="AO41" s="7">
        <f t="shared" si="7"/>
        <v>0</v>
      </c>
      <c r="AP41" s="7">
        <f t="shared" si="7"/>
        <v>0</v>
      </c>
      <c r="AQ41" s="7">
        <f t="shared" si="7"/>
        <v>0</v>
      </c>
      <c r="AR41" s="7">
        <f t="shared" si="7"/>
        <v>0</v>
      </c>
      <c r="AS41" s="7">
        <f t="shared" si="7"/>
        <v>0</v>
      </c>
      <c r="AT41" s="7">
        <f t="shared" si="7"/>
        <v>0</v>
      </c>
      <c r="AU41" s="7">
        <f t="shared" si="7"/>
        <v>0</v>
      </c>
      <c r="AV41" s="7">
        <f t="shared" si="7"/>
        <v>0</v>
      </c>
      <c r="AW41" s="7">
        <f t="shared" si="7"/>
        <v>0</v>
      </c>
    </row>
    <row r="42" spans="1:49" x14ac:dyDescent="0.25">
      <c r="A42" s="4">
        <f t="shared" si="3"/>
        <v>0</v>
      </c>
      <c r="B42" s="7">
        <f t="shared" si="4"/>
        <v>0</v>
      </c>
      <c r="D42" s="7">
        <f t="shared" si="6"/>
        <v>0</v>
      </c>
      <c r="E42" s="7">
        <f t="shared" si="7"/>
        <v>0</v>
      </c>
      <c r="F42" s="7">
        <f t="shared" si="7"/>
        <v>0</v>
      </c>
      <c r="G42" s="7">
        <f t="shared" si="7"/>
        <v>0</v>
      </c>
      <c r="H42" s="7">
        <f t="shared" si="7"/>
        <v>0</v>
      </c>
      <c r="I42" s="7">
        <f t="shared" si="7"/>
        <v>0</v>
      </c>
      <c r="J42" s="7">
        <f t="shared" si="7"/>
        <v>0</v>
      </c>
      <c r="K42" s="7">
        <f t="shared" si="7"/>
        <v>0</v>
      </c>
      <c r="L42" s="7">
        <f t="shared" si="7"/>
        <v>0</v>
      </c>
      <c r="M42" s="7">
        <f t="shared" si="7"/>
        <v>0</v>
      </c>
      <c r="N42" s="7">
        <f t="shared" si="7"/>
        <v>0</v>
      </c>
      <c r="O42" s="7">
        <f t="shared" si="7"/>
        <v>0</v>
      </c>
      <c r="P42" s="7">
        <f t="shared" si="7"/>
        <v>0</v>
      </c>
      <c r="Q42" s="7">
        <f t="shared" si="7"/>
        <v>0</v>
      </c>
      <c r="R42" s="7">
        <f t="shared" si="7"/>
        <v>0</v>
      </c>
      <c r="S42" s="7">
        <f t="shared" si="7"/>
        <v>0</v>
      </c>
      <c r="T42" s="7">
        <f t="shared" si="7"/>
        <v>0</v>
      </c>
      <c r="U42" s="7">
        <f t="shared" si="7"/>
        <v>0</v>
      </c>
      <c r="V42" s="7">
        <f t="shared" si="7"/>
        <v>0</v>
      </c>
      <c r="W42" s="7">
        <f t="shared" si="7"/>
        <v>0</v>
      </c>
      <c r="X42" s="7">
        <f t="shared" si="7"/>
        <v>0</v>
      </c>
      <c r="Y42" s="7">
        <f t="shared" si="7"/>
        <v>0</v>
      </c>
      <c r="Z42" s="7">
        <f t="shared" si="7"/>
        <v>0</v>
      </c>
      <c r="AA42" s="7">
        <f t="shared" si="7"/>
        <v>0</v>
      </c>
      <c r="AB42" s="7">
        <f t="shared" si="7"/>
        <v>0</v>
      </c>
      <c r="AC42" s="7">
        <f t="shared" si="7"/>
        <v>0</v>
      </c>
      <c r="AD42" s="7">
        <f t="shared" si="7"/>
        <v>0</v>
      </c>
      <c r="AE42" s="7">
        <f t="shared" si="7"/>
        <v>0</v>
      </c>
      <c r="AF42" s="7">
        <f t="shared" si="7"/>
        <v>0</v>
      </c>
      <c r="AG42" s="7">
        <f t="shared" si="7"/>
        <v>0</v>
      </c>
      <c r="AH42" s="7">
        <f t="shared" si="7"/>
        <v>0</v>
      </c>
      <c r="AI42" s="7">
        <f t="shared" si="7"/>
        <v>0</v>
      </c>
      <c r="AJ42" s="7">
        <f t="shared" si="7"/>
        <v>0</v>
      </c>
      <c r="AK42" s="7">
        <f t="shared" si="7"/>
        <v>0</v>
      </c>
      <c r="AL42" s="7">
        <f t="shared" si="7"/>
        <v>0</v>
      </c>
      <c r="AM42" s="7">
        <f t="shared" si="7"/>
        <v>0</v>
      </c>
      <c r="AN42" s="7">
        <f t="shared" si="7"/>
        <v>0</v>
      </c>
      <c r="AO42" s="7">
        <f t="shared" si="7"/>
        <v>0</v>
      </c>
      <c r="AP42" s="7">
        <f t="shared" si="7"/>
        <v>0</v>
      </c>
      <c r="AQ42" s="7">
        <f t="shared" si="7"/>
        <v>0</v>
      </c>
      <c r="AR42" s="7">
        <f t="shared" si="7"/>
        <v>0</v>
      </c>
      <c r="AS42" s="7">
        <f t="shared" si="7"/>
        <v>0</v>
      </c>
      <c r="AT42" s="7">
        <f t="shared" si="7"/>
        <v>0</v>
      </c>
      <c r="AU42" s="7">
        <f t="shared" si="7"/>
        <v>0</v>
      </c>
      <c r="AV42" s="7">
        <f t="shared" si="7"/>
        <v>0</v>
      </c>
      <c r="AW42" s="7">
        <f t="shared" si="7"/>
        <v>0</v>
      </c>
    </row>
    <row r="43" spans="1:49" x14ac:dyDescent="0.25">
      <c r="A43" s="4">
        <f t="shared" si="3"/>
        <v>0</v>
      </c>
      <c r="B43" s="7">
        <f t="shared" si="4"/>
        <v>0</v>
      </c>
      <c r="D43" s="7">
        <f t="shared" si="6"/>
        <v>0</v>
      </c>
      <c r="E43" s="7">
        <f t="shared" si="7"/>
        <v>0</v>
      </c>
      <c r="F43" s="7">
        <f t="shared" si="7"/>
        <v>0</v>
      </c>
      <c r="G43" s="7">
        <f t="shared" si="7"/>
        <v>0</v>
      </c>
      <c r="H43" s="7">
        <f t="shared" si="7"/>
        <v>0</v>
      </c>
      <c r="I43" s="7">
        <f t="shared" si="7"/>
        <v>0</v>
      </c>
      <c r="J43" s="7">
        <f t="shared" si="7"/>
        <v>0</v>
      </c>
      <c r="K43" s="7">
        <f t="shared" si="7"/>
        <v>0</v>
      </c>
      <c r="L43" s="7">
        <f t="shared" si="7"/>
        <v>0</v>
      </c>
      <c r="M43" s="7">
        <f t="shared" si="7"/>
        <v>0</v>
      </c>
      <c r="N43" s="7">
        <f t="shared" si="7"/>
        <v>0</v>
      </c>
      <c r="O43" s="7">
        <f t="shared" si="7"/>
        <v>0</v>
      </c>
      <c r="P43" s="7">
        <f t="shared" si="7"/>
        <v>0</v>
      </c>
      <c r="Q43" s="7">
        <f t="shared" si="7"/>
        <v>0</v>
      </c>
      <c r="R43" s="7">
        <f t="shared" si="7"/>
        <v>0</v>
      </c>
      <c r="S43" s="7">
        <f t="shared" si="7"/>
        <v>0</v>
      </c>
      <c r="T43" s="7">
        <f t="shared" si="7"/>
        <v>0</v>
      </c>
      <c r="U43" s="7">
        <f t="shared" si="7"/>
        <v>0</v>
      </c>
      <c r="V43" s="7">
        <f t="shared" si="7"/>
        <v>0</v>
      </c>
      <c r="W43" s="7">
        <f t="shared" si="7"/>
        <v>0</v>
      </c>
      <c r="X43" s="7">
        <f t="shared" si="7"/>
        <v>0</v>
      </c>
      <c r="Y43" s="7">
        <f t="shared" si="7"/>
        <v>0</v>
      </c>
      <c r="Z43" s="7">
        <f t="shared" si="7"/>
        <v>0</v>
      </c>
      <c r="AA43" s="7">
        <f t="shared" si="7"/>
        <v>0</v>
      </c>
      <c r="AB43" s="7">
        <f t="shared" si="7"/>
        <v>0</v>
      </c>
      <c r="AC43" s="7">
        <f t="shared" si="7"/>
        <v>0</v>
      </c>
      <c r="AD43" s="7">
        <f t="shared" si="7"/>
        <v>0</v>
      </c>
      <c r="AE43" s="7">
        <f t="shared" si="7"/>
        <v>0</v>
      </c>
      <c r="AF43" s="7">
        <f t="shared" si="7"/>
        <v>0</v>
      </c>
      <c r="AG43" s="7">
        <f t="shared" si="7"/>
        <v>0</v>
      </c>
      <c r="AH43" s="7">
        <f t="shared" si="7"/>
        <v>0</v>
      </c>
      <c r="AI43" s="7">
        <f t="shared" ref="E43:AW49" si="8">IF((AI16=1)*(AI$2=1),1,0)</f>
        <v>0</v>
      </c>
      <c r="AJ43" s="7">
        <f t="shared" si="8"/>
        <v>0</v>
      </c>
      <c r="AK43" s="7">
        <f t="shared" si="8"/>
        <v>0</v>
      </c>
      <c r="AL43" s="7">
        <f t="shared" si="8"/>
        <v>0</v>
      </c>
      <c r="AM43" s="7">
        <f t="shared" si="8"/>
        <v>0</v>
      </c>
      <c r="AN43" s="7">
        <f t="shared" si="8"/>
        <v>0</v>
      </c>
      <c r="AO43" s="7">
        <f t="shared" si="8"/>
        <v>0</v>
      </c>
      <c r="AP43" s="7">
        <f t="shared" si="8"/>
        <v>0</v>
      </c>
      <c r="AQ43" s="7">
        <f t="shared" si="8"/>
        <v>0</v>
      </c>
      <c r="AR43" s="7">
        <f t="shared" si="8"/>
        <v>0</v>
      </c>
      <c r="AS43" s="7">
        <f t="shared" si="8"/>
        <v>0</v>
      </c>
      <c r="AT43" s="7">
        <f t="shared" si="8"/>
        <v>0</v>
      </c>
      <c r="AU43" s="7">
        <f t="shared" si="8"/>
        <v>0</v>
      </c>
      <c r="AV43" s="7">
        <f t="shared" si="8"/>
        <v>0</v>
      </c>
      <c r="AW43" s="7">
        <f t="shared" si="8"/>
        <v>0</v>
      </c>
    </row>
    <row r="44" spans="1:49" x14ac:dyDescent="0.25">
      <c r="A44" s="4">
        <f t="shared" si="3"/>
        <v>0</v>
      </c>
      <c r="B44" s="7">
        <f t="shared" si="4"/>
        <v>0</v>
      </c>
      <c r="D44" s="7">
        <f t="shared" si="6"/>
        <v>0</v>
      </c>
      <c r="E44" s="7">
        <f t="shared" si="8"/>
        <v>0</v>
      </c>
      <c r="F44" s="7">
        <f t="shared" si="8"/>
        <v>0</v>
      </c>
      <c r="G44" s="7">
        <f t="shared" si="8"/>
        <v>0</v>
      </c>
      <c r="H44" s="7">
        <f t="shared" si="8"/>
        <v>0</v>
      </c>
      <c r="I44" s="7">
        <f t="shared" si="8"/>
        <v>0</v>
      </c>
      <c r="J44" s="7">
        <f t="shared" si="8"/>
        <v>0</v>
      </c>
      <c r="K44" s="7">
        <f t="shared" si="8"/>
        <v>0</v>
      </c>
      <c r="L44" s="7">
        <f t="shared" si="8"/>
        <v>0</v>
      </c>
      <c r="M44" s="7">
        <f t="shared" si="8"/>
        <v>0</v>
      </c>
      <c r="N44" s="7">
        <f t="shared" si="8"/>
        <v>0</v>
      </c>
      <c r="O44" s="7">
        <f t="shared" si="8"/>
        <v>0</v>
      </c>
      <c r="P44" s="7">
        <f t="shared" si="8"/>
        <v>0</v>
      </c>
      <c r="Q44" s="7">
        <f t="shared" si="8"/>
        <v>0</v>
      </c>
      <c r="R44" s="7">
        <f t="shared" si="8"/>
        <v>0</v>
      </c>
      <c r="S44" s="7">
        <f t="shared" si="8"/>
        <v>0</v>
      </c>
      <c r="T44" s="7">
        <f t="shared" si="8"/>
        <v>0</v>
      </c>
      <c r="U44" s="7">
        <f t="shared" si="8"/>
        <v>0</v>
      </c>
      <c r="V44" s="7">
        <f t="shared" si="8"/>
        <v>0</v>
      </c>
      <c r="W44" s="7">
        <f t="shared" si="8"/>
        <v>0</v>
      </c>
      <c r="X44" s="7">
        <f t="shared" si="8"/>
        <v>0</v>
      </c>
      <c r="Y44" s="7">
        <f t="shared" si="8"/>
        <v>0</v>
      </c>
      <c r="Z44" s="7">
        <f t="shared" si="8"/>
        <v>0</v>
      </c>
      <c r="AA44" s="7">
        <f t="shared" si="8"/>
        <v>0</v>
      </c>
      <c r="AB44" s="7">
        <f t="shared" si="8"/>
        <v>0</v>
      </c>
      <c r="AC44" s="7">
        <f t="shared" si="8"/>
        <v>0</v>
      </c>
      <c r="AD44" s="7">
        <f t="shared" si="8"/>
        <v>0</v>
      </c>
      <c r="AE44" s="7">
        <f t="shared" si="8"/>
        <v>0</v>
      </c>
      <c r="AF44" s="7">
        <f t="shared" si="8"/>
        <v>0</v>
      </c>
      <c r="AG44" s="7">
        <f t="shared" si="8"/>
        <v>0</v>
      </c>
      <c r="AH44" s="7">
        <f t="shared" si="8"/>
        <v>0</v>
      </c>
      <c r="AI44" s="7">
        <f t="shared" si="8"/>
        <v>0</v>
      </c>
      <c r="AJ44" s="7">
        <f t="shared" si="8"/>
        <v>0</v>
      </c>
      <c r="AK44" s="7">
        <f t="shared" si="8"/>
        <v>0</v>
      </c>
      <c r="AL44" s="7">
        <f t="shared" si="8"/>
        <v>0</v>
      </c>
      <c r="AM44" s="7">
        <f t="shared" si="8"/>
        <v>0</v>
      </c>
      <c r="AN44" s="7">
        <f t="shared" si="8"/>
        <v>0</v>
      </c>
      <c r="AO44" s="7">
        <f t="shared" si="8"/>
        <v>0</v>
      </c>
      <c r="AP44" s="7">
        <f t="shared" si="8"/>
        <v>0</v>
      </c>
      <c r="AQ44" s="7">
        <f t="shared" si="8"/>
        <v>0</v>
      </c>
      <c r="AR44" s="7">
        <f t="shared" si="8"/>
        <v>0</v>
      </c>
      <c r="AS44" s="7">
        <f t="shared" si="8"/>
        <v>0</v>
      </c>
      <c r="AT44" s="7">
        <f t="shared" si="8"/>
        <v>0</v>
      </c>
      <c r="AU44" s="7">
        <f t="shared" si="8"/>
        <v>0</v>
      </c>
      <c r="AV44" s="7">
        <f t="shared" si="8"/>
        <v>0</v>
      </c>
      <c r="AW44" s="7">
        <f t="shared" si="8"/>
        <v>0</v>
      </c>
    </row>
    <row r="45" spans="1:49" x14ac:dyDescent="0.25">
      <c r="A45" s="4">
        <f t="shared" si="3"/>
        <v>0</v>
      </c>
      <c r="B45" s="7">
        <f t="shared" si="4"/>
        <v>0</v>
      </c>
      <c r="D45" s="7">
        <f t="shared" si="6"/>
        <v>0</v>
      </c>
      <c r="E45" s="7">
        <f t="shared" si="8"/>
        <v>0</v>
      </c>
      <c r="F45" s="7">
        <f t="shared" si="8"/>
        <v>0</v>
      </c>
      <c r="G45" s="7">
        <f t="shared" si="8"/>
        <v>0</v>
      </c>
      <c r="H45" s="7">
        <f t="shared" si="8"/>
        <v>0</v>
      </c>
      <c r="I45" s="7">
        <f t="shared" si="8"/>
        <v>0</v>
      </c>
      <c r="J45" s="7">
        <f t="shared" si="8"/>
        <v>0</v>
      </c>
      <c r="K45" s="7">
        <f t="shared" si="8"/>
        <v>0</v>
      </c>
      <c r="L45" s="7">
        <f t="shared" si="8"/>
        <v>0</v>
      </c>
      <c r="M45" s="7">
        <f t="shared" si="8"/>
        <v>0</v>
      </c>
      <c r="N45" s="7">
        <f t="shared" si="8"/>
        <v>0</v>
      </c>
      <c r="O45" s="7">
        <f t="shared" si="8"/>
        <v>0</v>
      </c>
      <c r="P45" s="7">
        <f t="shared" si="8"/>
        <v>0</v>
      </c>
      <c r="Q45" s="7">
        <f t="shared" si="8"/>
        <v>0</v>
      </c>
      <c r="R45" s="7">
        <f t="shared" si="8"/>
        <v>0</v>
      </c>
      <c r="S45" s="7">
        <f t="shared" si="8"/>
        <v>0</v>
      </c>
      <c r="T45" s="7">
        <f t="shared" si="8"/>
        <v>0</v>
      </c>
      <c r="U45" s="7">
        <f t="shared" si="8"/>
        <v>0</v>
      </c>
      <c r="V45" s="7">
        <f t="shared" si="8"/>
        <v>0</v>
      </c>
      <c r="W45" s="7">
        <f t="shared" si="8"/>
        <v>0</v>
      </c>
      <c r="X45" s="7">
        <f t="shared" si="8"/>
        <v>0</v>
      </c>
      <c r="Y45" s="7">
        <f t="shared" si="8"/>
        <v>0</v>
      </c>
      <c r="Z45" s="7">
        <f t="shared" si="8"/>
        <v>0</v>
      </c>
      <c r="AA45" s="7">
        <f t="shared" si="8"/>
        <v>0</v>
      </c>
      <c r="AB45" s="7">
        <f t="shared" si="8"/>
        <v>0</v>
      </c>
      <c r="AC45" s="7">
        <f t="shared" si="8"/>
        <v>0</v>
      </c>
      <c r="AD45" s="7">
        <f t="shared" si="8"/>
        <v>0</v>
      </c>
      <c r="AE45" s="7">
        <f t="shared" si="8"/>
        <v>0</v>
      </c>
      <c r="AF45" s="7">
        <f t="shared" si="8"/>
        <v>0</v>
      </c>
      <c r="AG45" s="7">
        <f t="shared" si="8"/>
        <v>0</v>
      </c>
      <c r="AH45" s="7">
        <f t="shared" si="8"/>
        <v>0</v>
      </c>
      <c r="AI45" s="7">
        <f t="shared" si="8"/>
        <v>0</v>
      </c>
      <c r="AJ45" s="7">
        <f t="shared" si="8"/>
        <v>0</v>
      </c>
      <c r="AK45" s="7">
        <f t="shared" si="8"/>
        <v>0</v>
      </c>
      <c r="AL45" s="7">
        <f t="shared" si="8"/>
        <v>0</v>
      </c>
      <c r="AM45" s="7">
        <f t="shared" si="8"/>
        <v>0</v>
      </c>
      <c r="AN45" s="7">
        <f t="shared" si="8"/>
        <v>0</v>
      </c>
      <c r="AO45" s="7">
        <f t="shared" si="8"/>
        <v>0</v>
      </c>
      <c r="AP45" s="7">
        <f t="shared" si="8"/>
        <v>0</v>
      </c>
      <c r="AQ45" s="7">
        <f t="shared" si="8"/>
        <v>0</v>
      </c>
      <c r="AR45" s="7">
        <f t="shared" si="8"/>
        <v>0</v>
      </c>
      <c r="AS45" s="7">
        <f t="shared" si="8"/>
        <v>0</v>
      </c>
      <c r="AT45" s="7">
        <f t="shared" si="8"/>
        <v>0</v>
      </c>
      <c r="AU45" s="7">
        <f t="shared" si="8"/>
        <v>0</v>
      </c>
      <c r="AV45" s="7">
        <f t="shared" si="8"/>
        <v>0</v>
      </c>
      <c r="AW45" s="7">
        <f t="shared" si="8"/>
        <v>0</v>
      </c>
    </row>
    <row r="46" spans="1:49" x14ac:dyDescent="0.25">
      <c r="A46" s="4">
        <f t="shared" si="3"/>
        <v>0</v>
      </c>
      <c r="B46" s="7">
        <f t="shared" si="4"/>
        <v>0</v>
      </c>
      <c r="D46" s="7">
        <f t="shared" si="6"/>
        <v>0</v>
      </c>
      <c r="E46" s="7">
        <f t="shared" si="8"/>
        <v>0</v>
      </c>
      <c r="F46" s="7">
        <f t="shared" si="8"/>
        <v>0</v>
      </c>
      <c r="G46" s="7">
        <f t="shared" si="8"/>
        <v>0</v>
      </c>
      <c r="H46" s="7">
        <f t="shared" si="8"/>
        <v>0</v>
      </c>
      <c r="I46" s="7">
        <f t="shared" si="8"/>
        <v>0</v>
      </c>
      <c r="J46" s="7">
        <f t="shared" si="8"/>
        <v>0</v>
      </c>
      <c r="K46" s="7">
        <f t="shared" si="8"/>
        <v>0</v>
      </c>
      <c r="L46" s="7">
        <f t="shared" si="8"/>
        <v>0</v>
      </c>
      <c r="M46" s="7">
        <f t="shared" si="8"/>
        <v>0</v>
      </c>
      <c r="N46" s="7">
        <f t="shared" si="8"/>
        <v>0</v>
      </c>
      <c r="O46" s="7">
        <f t="shared" si="8"/>
        <v>0</v>
      </c>
      <c r="P46" s="7">
        <f t="shared" si="8"/>
        <v>0</v>
      </c>
      <c r="Q46" s="7">
        <f t="shared" si="8"/>
        <v>0</v>
      </c>
      <c r="R46" s="7">
        <f t="shared" si="8"/>
        <v>0</v>
      </c>
      <c r="S46" s="7">
        <f t="shared" si="8"/>
        <v>0</v>
      </c>
      <c r="T46" s="7">
        <f t="shared" si="8"/>
        <v>0</v>
      </c>
      <c r="U46" s="7">
        <f t="shared" si="8"/>
        <v>0</v>
      </c>
      <c r="V46" s="7">
        <f t="shared" si="8"/>
        <v>0</v>
      </c>
      <c r="W46" s="7">
        <f t="shared" si="8"/>
        <v>0</v>
      </c>
      <c r="X46" s="7">
        <f t="shared" si="8"/>
        <v>0</v>
      </c>
      <c r="Y46" s="7">
        <f t="shared" si="8"/>
        <v>0</v>
      </c>
      <c r="Z46" s="7">
        <f t="shared" si="8"/>
        <v>0</v>
      </c>
      <c r="AA46" s="7">
        <f t="shared" si="8"/>
        <v>0</v>
      </c>
      <c r="AB46" s="7">
        <f t="shared" si="8"/>
        <v>0</v>
      </c>
      <c r="AC46" s="7">
        <f t="shared" si="8"/>
        <v>0</v>
      </c>
      <c r="AD46" s="7">
        <f t="shared" si="8"/>
        <v>0</v>
      </c>
      <c r="AE46" s="7">
        <f t="shared" si="8"/>
        <v>0</v>
      </c>
      <c r="AF46" s="7">
        <f t="shared" si="8"/>
        <v>0</v>
      </c>
      <c r="AG46" s="7">
        <f t="shared" si="8"/>
        <v>0</v>
      </c>
      <c r="AH46" s="7">
        <f t="shared" si="8"/>
        <v>0</v>
      </c>
      <c r="AI46" s="7">
        <f t="shared" si="8"/>
        <v>0</v>
      </c>
      <c r="AJ46" s="7">
        <f t="shared" si="8"/>
        <v>0</v>
      </c>
      <c r="AK46" s="7">
        <f t="shared" si="8"/>
        <v>0</v>
      </c>
      <c r="AL46" s="7">
        <f t="shared" si="8"/>
        <v>0</v>
      </c>
      <c r="AM46" s="7">
        <f t="shared" si="8"/>
        <v>0</v>
      </c>
      <c r="AN46" s="7">
        <f t="shared" si="8"/>
        <v>0</v>
      </c>
      <c r="AO46" s="7">
        <f t="shared" si="8"/>
        <v>0</v>
      </c>
      <c r="AP46" s="7">
        <f t="shared" si="8"/>
        <v>0</v>
      </c>
      <c r="AQ46" s="7">
        <f t="shared" si="8"/>
        <v>0</v>
      </c>
      <c r="AR46" s="7">
        <f t="shared" si="8"/>
        <v>0</v>
      </c>
      <c r="AS46" s="7">
        <f t="shared" si="8"/>
        <v>0</v>
      </c>
      <c r="AT46" s="7">
        <f t="shared" si="8"/>
        <v>0</v>
      </c>
      <c r="AU46" s="7">
        <f t="shared" si="8"/>
        <v>0</v>
      </c>
      <c r="AV46" s="7">
        <f t="shared" si="8"/>
        <v>0</v>
      </c>
      <c r="AW46" s="7">
        <f t="shared" si="8"/>
        <v>0</v>
      </c>
    </row>
    <row r="47" spans="1:49" x14ac:dyDescent="0.25">
      <c r="A47" s="4">
        <f t="shared" si="3"/>
        <v>0</v>
      </c>
      <c r="B47" s="7">
        <f t="shared" si="4"/>
        <v>0</v>
      </c>
      <c r="D47" s="7">
        <f t="shared" si="6"/>
        <v>0</v>
      </c>
      <c r="E47" s="7">
        <f t="shared" si="8"/>
        <v>0</v>
      </c>
      <c r="F47" s="7">
        <f t="shared" si="8"/>
        <v>0</v>
      </c>
      <c r="G47" s="7">
        <f t="shared" si="8"/>
        <v>0</v>
      </c>
      <c r="H47" s="7">
        <f t="shared" si="8"/>
        <v>0</v>
      </c>
      <c r="I47" s="7">
        <f t="shared" si="8"/>
        <v>0</v>
      </c>
      <c r="J47" s="7">
        <f t="shared" si="8"/>
        <v>0</v>
      </c>
      <c r="K47" s="7">
        <f t="shared" si="8"/>
        <v>0</v>
      </c>
      <c r="L47" s="7">
        <f t="shared" si="8"/>
        <v>0</v>
      </c>
      <c r="M47" s="7">
        <f t="shared" si="8"/>
        <v>0</v>
      </c>
      <c r="N47" s="7">
        <f t="shared" si="8"/>
        <v>0</v>
      </c>
      <c r="O47" s="7">
        <f t="shared" si="8"/>
        <v>0</v>
      </c>
      <c r="P47" s="7">
        <f t="shared" si="8"/>
        <v>0</v>
      </c>
      <c r="Q47" s="7">
        <f t="shared" si="8"/>
        <v>0</v>
      </c>
      <c r="R47" s="7">
        <f t="shared" si="8"/>
        <v>0</v>
      </c>
      <c r="S47" s="7">
        <f t="shared" si="8"/>
        <v>0</v>
      </c>
      <c r="T47" s="7">
        <f t="shared" si="8"/>
        <v>0</v>
      </c>
      <c r="U47" s="7">
        <f t="shared" si="8"/>
        <v>0</v>
      </c>
      <c r="V47" s="7">
        <f t="shared" si="8"/>
        <v>0</v>
      </c>
      <c r="W47" s="7">
        <f t="shared" si="8"/>
        <v>0</v>
      </c>
      <c r="X47" s="7">
        <f t="shared" si="8"/>
        <v>0</v>
      </c>
      <c r="Y47" s="7">
        <f t="shared" si="8"/>
        <v>0</v>
      </c>
      <c r="Z47" s="7">
        <f t="shared" si="8"/>
        <v>0</v>
      </c>
      <c r="AA47" s="7">
        <f t="shared" si="8"/>
        <v>0</v>
      </c>
      <c r="AB47" s="7">
        <f t="shared" si="8"/>
        <v>0</v>
      </c>
      <c r="AC47" s="7">
        <f t="shared" si="8"/>
        <v>0</v>
      </c>
      <c r="AD47" s="7">
        <f t="shared" si="8"/>
        <v>0</v>
      </c>
      <c r="AE47" s="7">
        <f t="shared" si="8"/>
        <v>0</v>
      </c>
      <c r="AF47" s="7">
        <f t="shared" si="8"/>
        <v>0</v>
      </c>
      <c r="AG47" s="7">
        <f t="shared" si="8"/>
        <v>0</v>
      </c>
      <c r="AH47" s="7">
        <f t="shared" si="8"/>
        <v>0</v>
      </c>
      <c r="AI47" s="7">
        <f t="shared" si="8"/>
        <v>0</v>
      </c>
      <c r="AJ47" s="7">
        <f t="shared" si="8"/>
        <v>0</v>
      </c>
      <c r="AK47" s="7">
        <f t="shared" si="8"/>
        <v>0</v>
      </c>
      <c r="AL47" s="7">
        <f t="shared" si="8"/>
        <v>0</v>
      </c>
      <c r="AM47" s="7">
        <f t="shared" si="8"/>
        <v>0</v>
      </c>
      <c r="AN47" s="7">
        <f t="shared" si="8"/>
        <v>0</v>
      </c>
      <c r="AO47" s="7">
        <f t="shared" si="8"/>
        <v>0</v>
      </c>
      <c r="AP47" s="7">
        <f t="shared" si="8"/>
        <v>0</v>
      </c>
      <c r="AQ47" s="7">
        <f t="shared" si="8"/>
        <v>0</v>
      </c>
      <c r="AR47" s="7">
        <f t="shared" si="8"/>
        <v>0</v>
      </c>
      <c r="AS47" s="7">
        <f t="shared" si="8"/>
        <v>0</v>
      </c>
      <c r="AT47" s="7">
        <f t="shared" si="8"/>
        <v>0</v>
      </c>
      <c r="AU47" s="7">
        <f t="shared" si="8"/>
        <v>0</v>
      </c>
      <c r="AV47" s="7">
        <f t="shared" si="8"/>
        <v>0</v>
      </c>
      <c r="AW47" s="7">
        <f t="shared" si="8"/>
        <v>0</v>
      </c>
    </row>
    <row r="48" spans="1:49" x14ac:dyDescent="0.25">
      <c r="A48" s="4">
        <f t="shared" si="3"/>
        <v>0</v>
      </c>
      <c r="B48" s="7">
        <f t="shared" si="4"/>
        <v>0</v>
      </c>
      <c r="D48" s="7">
        <f t="shared" si="6"/>
        <v>0</v>
      </c>
      <c r="E48" s="7">
        <f t="shared" si="8"/>
        <v>0</v>
      </c>
      <c r="F48" s="7">
        <f t="shared" si="8"/>
        <v>0</v>
      </c>
      <c r="G48" s="7">
        <f t="shared" si="8"/>
        <v>0</v>
      </c>
      <c r="H48" s="7">
        <f t="shared" si="8"/>
        <v>0</v>
      </c>
      <c r="I48" s="7">
        <f t="shared" si="8"/>
        <v>0</v>
      </c>
      <c r="J48" s="7">
        <f t="shared" si="8"/>
        <v>0</v>
      </c>
      <c r="K48" s="7">
        <f t="shared" si="8"/>
        <v>0</v>
      </c>
      <c r="L48" s="7">
        <f t="shared" si="8"/>
        <v>0</v>
      </c>
      <c r="M48" s="7">
        <f t="shared" si="8"/>
        <v>0</v>
      </c>
      <c r="N48" s="7">
        <f t="shared" si="8"/>
        <v>0</v>
      </c>
      <c r="O48" s="7">
        <f t="shared" si="8"/>
        <v>0</v>
      </c>
      <c r="P48" s="7">
        <f t="shared" si="8"/>
        <v>0</v>
      </c>
      <c r="Q48" s="7">
        <f t="shared" si="8"/>
        <v>0</v>
      </c>
      <c r="R48" s="7">
        <f t="shared" si="8"/>
        <v>0</v>
      </c>
      <c r="S48" s="7">
        <f t="shared" si="8"/>
        <v>0</v>
      </c>
      <c r="T48" s="7">
        <f t="shared" si="8"/>
        <v>0</v>
      </c>
      <c r="U48" s="7">
        <f t="shared" si="8"/>
        <v>0</v>
      </c>
      <c r="V48" s="7">
        <f t="shared" si="8"/>
        <v>0</v>
      </c>
      <c r="W48" s="7">
        <f t="shared" si="8"/>
        <v>0</v>
      </c>
      <c r="X48" s="7">
        <f t="shared" si="8"/>
        <v>0</v>
      </c>
      <c r="Y48" s="7">
        <f t="shared" si="8"/>
        <v>0</v>
      </c>
      <c r="Z48" s="7">
        <f t="shared" si="8"/>
        <v>0</v>
      </c>
      <c r="AA48" s="7">
        <f t="shared" si="8"/>
        <v>0</v>
      </c>
      <c r="AB48" s="7">
        <f t="shared" si="8"/>
        <v>0</v>
      </c>
      <c r="AC48" s="7">
        <f t="shared" si="8"/>
        <v>0</v>
      </c>
      <c r="AD48" s="7">
        <f t="shared" si="8"/>
        <v>0</v>
      </c>
      <c r="AE48" s="7">
        <f t="shared" si="8"/>
        <v>0</v>
      </c>
      <c r="AF48" s="7">
        <f t="shared" si="8"/>
        <v>0</v>
      </c>
      <c r="AG48" s="7">
        <f t="shared" si="8"/>
        <v>0</v>
      </c>
      <c r="AH48" s="7">
        <f t="shared" si="8"/>
        <v>0</v>
      </c>
      <c r="AI48" s="7">
        <f t="shared" si="8"/>
        <v>0</v>
      </c>
      <c r="AJ48" s="7">
        <f t="shared" si="8"/>
        <v>0</v>
      </c>
      <c r="AK48" s="7">
        <f t="shared" si="8"/>
        <v>0</v>
      </c>
      <c r="AL48" s="7">
        <f t="shared" si="8"/>
        <v>0</v>
      </c>
      <c r="AM48" s="7">
        <f t="shared" si="8"/>
        <v>0</v>
      </c>
      <c r="AN48" s="7">
        <f t="shared" si="8"/>
        <v>0</v>
      </c>
      <c r="AO48" s="7">
        <f t="shared" si="8"/>
        <v>0</v>
      </c>
      <c r="AP48" s="7">
        <f t="shared" si="8"/>
        <v>0</v>
      </c>
      <c r="AQ48" s="7">
        <f t="shared" si="8"/>
        <v>0</v>
      </c>
      <c r="AR48" s="7">
        <f t="shared" si="8"/>
        <v>0</v>
      </c>
      <c r="AS48" s="7">
        <f t="shared" si="8"/>
        <v>0</v>
      </c>
      <c r="AT48" s="7">
        <f t="shared" si="8"/>
        <v>0</v>
      </c>
      <c r="AU48" s="7">
        <f t="shared" si="8"/>
        <v>0</v>
      </c>
      <c r="AV48" s="7">
        <f t="shared" si="8"/>
        <v>0</v>
      </c>
      <c r="AW48" s="7">
        <f t="shared" si="8"/>
        <v>0</v>
      </c>
    </row>
    <row r="49" spans="1:49" x14ac:dyDescent="0.25">
      <c r="A49" s="4">
        <f t="shared" si="3"/>
        <v>0</v>
      </c>
      <c r="B49" s="7">
        <f t="shared" si="4"/>
        <v>0</v>
      </c>
      <c r="D49" s="7">
        <f t="shared" si="6"/>
        <v>0</v>
      </c>
      <c r="E49" s="7">
        <f t="shared" si="8"/>
        <v>0</v>
      </c>
      <c r="F49" s="7">
        <f t="shared" si="8"/>
        <v>0</v>
      </c>
      <c r="G49" s="7">
        <f t="shared" si="8"/>
        <v>0</v>
      </c>
      <c r="H49" s="7">
        <f t="shared" si="8"/>
        <v>0</v>
      </c>
      <c r="I49" s="7">
        <f t="shared" si="8"/>
        <v>0</v>
      </c>
      <c r="J49" s="7">
        <f t="shared" si="8"/>
        <v>0</v>
      </c>
      <c r="K49" s="7">
        <f t="shared" si="8"/>
        <v>0</v>
      </c>
      <c r="L49" s="7">
        <f t="shared" si="8"/>
        <v>0</v>
      </c>
      <c r="M49" s="7">
        <f t="shared" si="8"/>
        <v>0</v>
      </c>
      <c r="N49" s="7">
        <f t="shared" si="8"/>
        <v>0</v>
      </c>
      <c r="O49" s="7">
        <f t="shared" si="8"/>
        <v>0</v>
      </c>
      <c r="P49" s="7">
        <f t="shared" si="8"/>
        <v>0</v>
      </c>
      <c r="Q49" s="7">
        <f t="shared" si="8"/>
        <v>0</v>
      </c>
      <c r="R49" s="7">
        <f t="shared" si="8"/>
        <v>0</v>
      </c>
      <c r="S49" s="7">
        <f t="shared" si="8"/>
        <v>0</v>
      </c>
      <c r="T49" s="7">
        <f t="shared" ref="E49:AW51" si="9">IF((T22=1)*(T$2=1),1,0)</f>
        <v>0</v>
      </c>
      <c r="U49" s="7">
        <f t="shared" si="9"/>
        <v>0</v>
      </c>
      <c r="V49" s="7">
        <f t="shared" si="9"/>
        <v>0</v>
      </c>
      <c r="W49" s="7">
        <f t="shared" si="9"/>
        <v>0</v>
      </c>
      <c r="X49" s="7">
        <f t="shared" si="9"/>
        <v>0</v>
      </c>
      <c r="Y49" s="7">
        <f t="shared" si="9"/>
        <v>0</v>
      </c>
      <c r="Z49" s="7">
        <f t="shared" si="9"/>
        <v>0</v>
      </c>
      <c r="AA49" s="7">
        <f t="shared" si="9"/>
        <v>0</v>
      </c>
      <c r="AB49" s="7">
        <f t="shared" si="9"/>
        <v>0</v>
      </c>
      <c r="AC49" s="7">
        <f t="shared" si="9"/>
        <v>0</v>
      </c>
      <c r="AD49" s="7">
        <f t="shared" si="9"/>
        <v>0</v>
      </c>
      <c r="AE49" s="7">
        <f t="shared" si="9"/>
        <v>0</v>
      </c>
      <c r="AF49" s="7">
        <f t="shared" si="9"/>
        <v>0</v>
      </c>
      <c r="AG49" s="7">
        <f t="shared" si="9"/>
        <v>0</v>
      </c>
      <c r="AH49" s="7">
        <f t="shared" si="9"/>
        <v>0</v>
      </c>
      <c r="AI49" s="7">
        <f t="shared" si="9"/>
        <v>0</v>
      </c>
      <c r="AJ49" s="7">
        <f t="shared" si="9"/>
        <v>0</v>
      </c>
      <c r="AK49" s="7">
        <f t="shared" si="9"/>
        <v>0</v>
      </c>
      <c r="AL49" s="7">
        <f t="shared" si="9"/>
        <v>0</v>
      </c>
      <c r="AM49" s="7">
        <f t="shared" si="9"/>
        <v>0</v>
      </c>
      <c r="AN49" s="7">
        <f t="shared" si="9"/>
        <v>0</v>
      </c>
      <c r="AO49" s="7">
        <f t="shared" si="9"/>
        <v>0</v>
      </c>
      <c r="AP49" s="7">
        <f t="shared" si="9"/>
        <v>0</v>
      </c>
      <c r="AQ49" s="7">
        <f t="shared" si="9"/>
        <v>0</v>
      </c>
      <c r="AR49" s="7">
        <f t="shared" si="9"/>
        <v>0</v>
      </c>
      <c r="AS49" s="7">
        <f t="shared" si="9"/>
        <v>0</v>
      </c>
      <c r="AT49" s="7">
        <f t="shared" si="9"/>
        <v>0</v>
      </c>
      <c r="AU49" s="7">
        <f t="shared" si="9"/>
        <v>0</v>
      </c>
      <c r="AV49" s="7">
        <f t="shared" si="9"/>
        <v>0</v>
      </c>
      <c r="AW49" s="7">
        <f t="shared" si="9"/>
        <v>0</v>
      </c>
    </row>
    <row r="50" spans="1:49" x14ac:dyDescent="0.25">
      <c r="A50" s="4">
        <f t="shared" si="3"/>
        <v>0</v>
      </c>
      <c r="B50" s="7">
        <f t="shared" si="4"/>
        <v>0</v>
      </c>
      <c r="D50" s="7">
        <f t="shared" si="6"/>
        <v>0</v>
      </c>
      <c r="E50" s="7">
        <f t="shared" si="9"/>
        <v>0</v>
      </c>
      <c r="F50" s="7">
        <f t="shared" si="9"/>
        <v>0</v>
      </c>
      <c r="G50" s="7">
        <f t="shared" si="9"/>
        <v>0</v>
      </c>
      <c r="H50" s="7">
        <f t="shared" si="9"/>
        <v>0</v>
      </c>
      <c r="I50" s="7">
        <f t="shared" si="9"/>
        <v>0</v>
      </c>
      <c r="J50" s="7">
        <f t="shared" si="9"/>
        <v>0</v>
      </c>
      <c r="K50" s="7">
        <f t="shared" si="9"/>
        <v>0</v>
      </c>
      <c r="L50" s="7">
        <f t="shared" si="9"/>
        <v>0</v>
      </c>
      <c r="M50" s="7">
        <f t="shared" si="9"/>
        <v>0</v>
      </c>
      <c r="N50" s="7">
        <f t="shared" si="9"/>
        <v>0</v>
      </c>
      <c r="O50" s="7">
        <f t="shared" si="9"/>
        <v>0</v>
      </c>
      <c r="P50" s="7">
        <f t="shared" si="9"/>
        <v>0</v>
      </c>
      <c r="Q50" s="7">
        <f t="shared" si="9"/>
        <v>0</v>
      </c>
      <c r="R50" s="7">
        <f t="shared" si="9"/>
        <v>0</v>
      </c>
      <c r="S50" s="7">
        <f t="shared" si="9"/>
        <v>0</v>
      </c>
      <c r="T50" s="7">
        <f t="shared" si="9"/>
        <v>0</v>
      </c>
      <c r="U50" s="7">
        <f t="shared" si="9"/>
        <v>0</v>
      </c>
      <c r="V50" s="7">
        <f t="shared" si="9"/>
        <v>0</v>
      </c>
      <c r="W50" s="7">
        <f t="shared" si="9"/>
        <v>0</v>
      </c>
      <c r="X50" s="7">
        <f t="shared" si="9"/>
        <v>0</v>
      </c>
      <c r="Y50" s="7">
        <f t="shared" si="9"/>
        <v>0</v>
      </c>
      <c r="Z50" s="7">
        <f t="shared" si="9"/>
        <v>0</v>
      </c>
      <c r="AA50" s="7">
        <f t="shared" si="9"/>
        <v>0</v>
      </c>
      <c r="AB50" s="7">
        <f t="shared" si="9"/>
        <v>0</v>
      </c>
      <c r="AC50" s="7">
        <f t="shared" si="9"/>
        <v>0</v>
      </c>
      <c r="AD50" s="7">
        <f t="shared" si="9"/>
        <v>0</v>
      </c>
      <c r="AE50" s="7">
        <f t="shared" si="9"/>
        <v>0</v>
      </c>
      <c r="AF50" s="7">
        <f t="shared" si="9"/>
        <v>0</v>
      </c>
      <c r="AG50" s="7">
        <f t="shared" si="9"/>
        <v>0</v>
      </c>
      <c r="AH50" s="7">
        <f t="shared" si="9"/>
        <v>0</v>
      </c>
      <c r="AI50" s="7">
        <f t="shared" si="9"/>
        <v>0</v>
      </c>
      <c r="AJ50" s="7">
        <f t="shared" si="9"/>
        <v>0</v>
      </c>
      <c r="AK50" s="7">
        <f t="shared" si="9"/>
        <v>0</v>
      </c>
      <c r="AL50" s="7">
        <f t="shared" si="9"/>
        <v>0</v>
      </c>
      <c r="AM50" s="7">
        <f t="shared" si="9"/>
        <v>0</v>
      </c>
      <c r="AN50" s="7">
        <f t="shared" si="9"/>
        <v>0</v>
      </c>
      <c r="AO50" s="7">
        <f t="shared" si="9"/>
        <v>0</v>
      </c>
      <c r="AP50" s="7">
        <f t="shared" si="9"/>
        <v>0</v>
      </c>
      <c r="AQ50" s="7">
        <f t="shared" si="9"/>
        <v>0</v>
      </c>
      <c r="AR50" s="7">
        <f t="shared" si="9"/>
        <v>0</v>
      </c>
      <c r="AS50" s="7">
        <f t="shared" si="9"/>
        <v>0</v>
      </c>
      <c r="AT50" s="7">
        <f t="shared" si="9"/>
        <v>0</v>
      </c>
      <c r="AU50" s="7">
        <f t="shared" si="9"/>
        <v>0</v>
      </c>
      <c r="AV50" s="7">
        <f t="shared" si="9"/>
        <v>0</v>
      </c>
      <c r="AW50" s="7">
        <f t="shared" si="9"/>
        <v>0</v>
      </c>
    </row>
    <row r="51" spans="1:49" x14ac:dyDescent="0.25">
      <c r="A51" s="4">
        <f t="shared" si="3"/>
        <v>0</v>
      </c>
      <c r="B51" s="7">
        <f t="shared" si="4"/>
        <v>0</v>
      </c>
      <c r="D51" s="7">
        <f t="shared" si="6"/>
        <v>0</v>
      </c>
      <c r="E51" s="7">
        <f t="shared" si="9"/>
        <v>0</v>
      </c>
      <c r="F51" s="7">
        <f t="shared" si="9"/>
        <v>0</v>
      </c>
      <c r="G51" s="7">
        <f t="shared" si="9"/>
        <v>0</v>
      </c>
      <c r="H51" s="7">
        <f t="shared" si="9"/>
        <v>0</v>
      </c>
      <c r="I51" s="7">
        <f t="shared" si="9"/>
        <v>0</v>
      </c>
      <c r="J51" s="7">
        <f t="shared" si="9"/>
        <v>0</v>
      </c>
      <c r="K51" s="7">
        <f t="shared" si="9"/>
        <v>0</v>
      </c>
      <c r="L51" s="7">
        <f t="shared" si="9"/>
        <v>0</v>
      </c>
      <c r="M51" s="7">
        <f t="shared" si="9"/>
        <v>0</v>
      </c>
      <c r="N51" s="7">
        <f t="shared" si="9"/>
        <v>0</v>
      </c>
      <c r="O51" s="7">
        <f t="shared" si="9"/>
        <v>0</v>
      </c>
      <c r="P51" s="7">
        <f t="shared" si="9"/>
        <v>0</v>
      </c>
      <c r="Q51" s="7">
        <f t="shared" si="9"/>
        <v>0</v>
      </c>
      <c r="R51" s="7">
        <f t="shared" si="9"/>
        <v>0</v>
      </c>
      <c r="S51" s="7">
        <f t="shared" si="9"/>
        <v>0</v>
      </c>
      <c r="T51" s="7">
        <f t="shared" si="9"/>
        <v>0</v>
      </c>
      <c r="U51" s="7">
        <f t="shared" si="9"/>
        <v>0</v>
      </c>
      <c r="V51" s="7">
        <f t="shared" si="9"/>
        <v>0</v>
      </c>
      <c r="W51" s="7">
        <f t="shared" si="9"/>
        <v>0</v>
      </c>
      <c r="X51" s="7">
        <f t="shared" si="9"/>
        <v>0</v>
      </c>
      <c r="Y51" s="7">
        <f t="shared" si="9"/>
        <v>0</v>
      </c>
      <c r="Z51" s="7">
        <f t="shared" si="9"/>
        <v>0</v>
      </c>
      <c r="AA51" s="7">
        <f t="shared" si="9"/>
        <v>0</v>
      </c>
      <c r="AB51" s="7">
        <f t="shared" si="9"/>
        <v>0</v>
      </c>
      <c r="AC51" s="7">
        <f t="shared" si="9"/>
        <v>0</v>
      </c>
      <c r="AD51" s="7">
        <f t="shared" si="9"/>
        <v>0</v>
      </c>
      <c r="AE51" s="7">
        <f t="shared" si="9"/>
        <v>0</v>
      </c>
      <c r="AF51" s="7">
        <f t="shared" si="9"/>
        <v>0</v>
      </c>
      <c r="AG51" s="7">
        <f t="shared" si="9"/>
        <v>0</v>
      </c>
      <c r="AH51" s="7">
        <f t="shared" si="9"/>
        <v>0</v>
      </c>
      <c r="AI51" s="7">
        <f t="shared" si="9"/>
        <v>0</v>
      </c>
      <c r="AJ51" s="7">
        <f t="shared" si="9"/>
        <v>0</v>
      </c>
      <c r="AK51" s="7">
        <f t="shared" si="9"/>
        <v>0</v>
      </c>
      <c r="AL51" s="7">
        <f t="shared" si="9"/>
        <v>0</v>
      </c>
      <c r="AM51" s="7">
        <f t="shared" si="9"/>
        <v>0</v>
      </c>
      <c r="AN51" s="7">
        <f t="shared" si="9"/>
        <v>0</v>
      </c>
      <c r="AO51" s="7">
        <f t="shared" si="9"/>
        <v>0</v>
      </c>
      <c r="AP51" s="7">
        <f t="shared" si="9"/>
        <v>0</v>
      </c>
      <c r="AQ51" s="7">
        <f t="shared" si="9"/>
        <v>0</v>
      </c>
      <c r="AR51" s="7">
        <f t="shared" si="9"/>
        <v>0</v>
      </c>
      <c r="AS51" s="7">
        <f t="shared" si="9"/>
        <v>0</v>
      </c>
      <c r="AT51" s="7">
        <f t="shared" si="9"/>
        <v>0</v>
      </c>
      <c r="AU51" s="7">
        <f t="shared" si="9"/>
        <v>0</v>
      </c>
      <c r="AV51" s="7">
        <f t="shared" si="9"/>
        <v>0</v>
      </c>
      <c r="AW51" s="7">
        <f t="shared" si="9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opLeftCell="A4" workbookViewId="0">
      <selection activeCell="H33" sqref="H33"/>
    </sheetView>
  </sheetViews>
  <sheetFormatPr defaultRowHeight="15" x14ac:dyDescent="0.25"/>
  <cols>
    <col min="1" max="1" width="3" bestFit="1" customWidth="1"/>
    <col min="2" max="2" width="4" style="4" bestFit="1" customWidth="1"/>
    <col min="3" max="3" width="16.5703125" bestFit="1" customWidth="1"/>
    <col min="4" max="4" width="3" bestFit="1" customWidth="1"/>
    <col min="5" max="5" width="5.28515625" style="4" bestFit="1" customWidth="1"/>
    <col min="6" max="6" width="18" customWidth="1"/>
    <col min="7" max="7" width="3" bestFit="1" customWidth="1"/>
    <col min="8" max="8" width="4" style="4" bestFit="1" customWidth="1"/>
    <col min="9" max="9" width="14.140625" bestFit="1" customWidth="1"/>
    <col min="10" max="10" width="3" bestFit="1" customWidth="1"/>
    <col min="11" max="11" width="4.140625" style="4" customWidth="1"/>
    <col min="12" max="12" width="16.28515625" bestFit="1" customWidth="1"/>
    <col min="13" max="13" width="3" customWidth="1"/>
  </cols>
  <sheetData>
    <row r="1" spans="1:12" ht="18.75" x14ac:dyDescent="0.3">
      <c r="A1" s="4"/>
      <c r="C1" s="4"/>
      <c r="D1" s="4"/>
      <c r="F1" s="25" t="s">
        <v>455</v>
      </c>
      <c r="G1" s="4"/>
      <c r="I1" s="4"/>
      <c r="J1" s="4"/>
      <c r="L1" s="4"/>
    </row>
    <row r="3" spans="1:12" x14ac:dyDescent="0.25">
      <c r="A3" s="4">
        <v>1</v>
      </c>
      <c r="B3" s="4">
        <f>INDEX(Results!$A$7:$A$107,MATCH(C3,Results!$B$7:$B$107,0))</f>
        <v>1</v>
      </c>
      <c r="C3" s="45" t="s">
        <v>11</v>
      </c>
      <c r="D3" s="4">
        <v>2</v>
      </c>
      <c r="E3" s="4">
        <f>INDEX(Results!$A$7:$A$107,MATCH(F3,Results!$B$7:$B$107,0))</f>
        <v>6</v>
      </c>
      <c r="F3" s="46" t="s">
        <v>239</v>
      </c>
      <c r="G3" s="4">
        <v>3</v>
      </c>
      <c r="H3" s="4">
        <f>INDEX(Results!$A$7:$A$107,MATCH(I3,Results!$B$7:$B$107,0))</f>
        <v>11</v>
      </c>
      <c r="I3" s="47" t="s">
        <v>7</v>
      </c>
      <c r="J3" s="4">
        <v>4</v>
      </c>
      <c r="K3" s="4">
        <f>INDEX(Results!$A$7:$A$107,MATCH(L3,Results!$B$7:$B$107,0))</f>
        <v>16</v>
      </c>
      <c r="L3" s="48" t="s">
        <v>37</v>
      </c>
    </row>
    <row r="4" spans="1:12" x14ac:dyDescent="0.25">
      <c r="A4" s="4"/>
      <c r="B4" s="4">
        <f>INDEX(Results!$A$7:$A$107,MATCH(C4,Results!$B$7:$B$107,0))</f>
        <v>2</v>
      </c>
      <c r="C4" s="45" t="s">
        <v>5</v>
      </c>
      <c r="D4" s="4"/>
      <c r="E4" s="4">
        <f>INDEX(Results!$A$7:$A$107,MATCH(F4,Results!$B$7:$B$107,0))</f>
        <v>7</v>
      </c>
      <c r="F4" s="46" t="s">
        <v>81</v>
      </c>
      <c r="G4" s="4"/>
      <c r="H4" s="4">
        <f>INDEX(Results!$A$7:$A$107,MATCH(I4,Results!$B$7:$B$107,0))</f>
        <v>12</v>
      </c>
      <c r="I4" s="47" t="s">
        <v>82</v>
      </c>
      <c r="J4" s="4"/>
      <c r="K4" s="4">
        <f>INDEX(Results!$A$7:$A$107,MATCH(L4,Results!$B$7:$B$107,0))</f>
        <v>17</v>
      </c>
      <c r="L4" s="48" t="s">
        <v>34</v>
      </c>
    </row>
    <row r="5" spans="1:12" x14ac:dyDescent="0.25">
      <c r="A5" s="4"/>
      <c r="B5" s="4">
        <f>INDEX(Results!$A$7:$A$107,MATCH(C5,Results!$B$7:$B$107,0))</f>
        <v>3</v>
      </c>
      <c r="C5" s="45" t="s">
        <v>47</v>
      </c>
      <c r="D5" s="4"/>
      <c r="E5" s="4">
        <f>INDEX(Results!$A$7:$A$107,MATCH(F5,Results!$B$7:$B$107,0))</f>
        <v>8</v>
      </c>
      <c r="F5" s="46" t="s">
        <v>20</v>
      </c>
      <c r="G5" s="4"/>
      <c r="H5" s="4">
        <f>INDEX(Results!$A$7:$A$107,MATCH(I5,Results!$B$7:$B$107,0))</f>
        <v>13</v>
      </c>
      <c r="I5" s="47" t="s">
        <v>25</v>
      </c>
      <c r="J5" s="4"/>
      <c r="K5" s="4">
        <f>INDEX(Results!$A$7:$A$107,MATCH(L5,Results!$B$7:$B$107,0))</f>
        <v>18</v>
      </c>
      <c r="L5" s="48" t="s">
        <v>66</v>
      </c>
    </row>
    <row r="6" spans="1:12" x14ac:dyDescent="0.25">
      <c r="A6" s="4"/>
      <c r="B6" s="66">
        <f>INDEX(Results!$A$7:$A$107,MATCH(C6,Results!$B$7:$B$107,0))</f>
        <v>4</v>
      </c>
      <c r="C6" s="45" t="s">
        <v>58</v>
      </c>
      <c r="D6" s="4"/>
      <c r="E6" s="4">
        <f>INDEX(Results!$A$7:$A$107,MATCH(F6,Results!$B$7:$B$107,0))</f>
        <v>9</v>
      </c>
      <c r="F6" s="46" t="s">
        <v>194</v>
      </c>
      <c r="G6" s="4"/>
      <c r="H6" s="4">
        <f>INDEX(Results!$A$7:$A$107,MATCH(I6,Results!$B$7:$B$107,0))</f>
        <v>14</v>
      </c>
      <c r="I6" s="47" t="s">
        <v>236</v>
      </c>
      <c r="J6" s="4"/>
      <c r="K6" s="4">
        <f>INDEX(Results!$A$7:$A$107,MATCH(L6,Results!$B$7:$B$107,0))</f>
        <v>19</v>
      </c>
      <c r="L6" s="48" t="s">
        <v>60</v>
      </c>
    </row>
    <row r="7" spans="1:12" x14ac:dyDescent="0.25">
      <c r="A7" s="4"/>
      <c r="B7" s="94">
        <f>INDEX(Results!$A$7:$A$107,MATCH(C7,Results!$B$7:$B$107,0))</f>
        <v>5</v>
      </c>
      <c r="C7" s="4" t="s">
        <v>3</v>
      </c>
      <c r="D7" s="4"/>
      <c r="E7" s="4">
        <f>INDEX(Results!$A$7:$A$107,MATCH(F7,Results!$B$7:$B$107,0))</f>
        <v>10</v>
      </c>
      <c r="F7" s="46" t="s">
        <v>28</v>
      </c>
      <c r="G7" s="4"/>
      <c r="H7" s="4">
        <f>INDEX(Results!$A$7:$A$107,MATCH(I7,Results!$B$7:$B$107,0))</f>
        <v>15</v>
      </c>
      <c r="I7" s="47" t="s">
        <v>1</v>
      </c>
      <c r="J7" s="4"/>
      <c r="K7" s="4">
        <f>INDEX(Results!$A$7:$A$107,MATCH(L7,Results!$B$7:$B$107,0))</f>
        <v>20</v>
      </c>
      <c r="L7" s="48" t="s">
        <v>41</v>
      </c>
    </row>
    <row r="10" spans="1:12" x14ac:dyDescent="0.25">
      <c r="A10" s="4">
        <v>5</v>
      </c>
      <c r="B10" s="4">
        <f>INDEX(Results!$A$7:$A$107,MATCH(C10,Results!$B$7:$B$107,0))</f>
        <v>21</v>
      </c>
      <c r="C10" s="49" t="s">
        <v>43</v>
      </c>
      <c r="D10" s="4">
        <v>6</v>
      </c>
      <c r="E10" s="4">
        <f>INDEX(Results!$A$7:$A$107,MATCH(F10,Results!$B$7:$B$107,0))</f>
        <v>26</v>
      </c>
      <c r="F10" s="50" t="s">
        <v>153</v>
      </c>
      <c r="G10" s="4">
        <v>7</v>
      </c>
      <c r="H10" s="4">
        <f>INDEX(Results!$A$7:$A$107,MATCH(I10,Results!$B$7:$B$107,0))</f>
        <v>31</v>
      </c>
      <c r="I10" s="52" t="s">
        <v>8</v>
      </c>
      <c r="J10" s="4">
        <v>8</v>
      </c>
      <c r="K10" s="4">
        <f>INDEX(Results!$A$7:$A$107,MATCH(L10,Results!$B$7:$B$107,0))</f>
        <v>36</v>
      </c>
      <c r="L10" s="54" t="s">
        <v>63</v>
      </c>
    </row>
    <row r="11" spans="1:12" x14ac:dyDescent="0.25">
      <c r="A11" s="4"/>
      <c r="B11" s="4">
        <f>INDEX(Results!$A$7:$A$107,MATCH(C11,Results!$B$7:$B$107,0))</f>
        <v>22</v>
      </c>
      <c r="C11" s="49" t="s">
        <v>2</v>
      </c>
      <c r="D11" s="4"/>
      <c r="E11" s="4">
        <f>INDEX(Results!$A$7:$A$107,MATCH(F11,Results!$B$7:$B$107,0))</f>
        <v>27</v>
      </c>
      <c r="F11" s="50" t="s">
        <v>42</v>
      </c>
      <c r="G11" s="4"/>
      <c r="H11" s="4">
        <f>INDEX(Results!$A$7:$A$107,MATCH(I11,Results!$B$7:$B$107,0))</f>
        <v>32</v>
      </c>
      <c r="I11" s="52" t="s">
        <v>33</v>
      </c>
      <c r="J11" s="4"/>
      <c r="K11" s="4">
        <f>INDEX(Results!$A$7:$A$107,MATCH(L11,Results!$B$7:$B$107,0))</f>
        <v>37</v>
      </c>
      <c r="L11" s="54" t="s">
        <v>22</v>
      </c>
    </row>
    <row r="12" spans="1:12" x14ac:dyDescent="0.25">
      <c r="A12" s="4"/>
      <c r="B12" s="4">
        <f>INDEX(Results!$A$7:$A$107,MATCH(C12,Results!$B$7:$B$107,0))</f>
        <v>23</v>
      </c>
      <c r="C12" s="49" t="s">
        <v>6</v>
      </c>
      <c r="D12" s="4"/>
      <c r="E12" s="4">
        <f>INDEX(Results!$A$7:$A$107,MATCH(F12,Results!$B$7:$B$107,0))</f>
        <v>28</v>
      </c>
      <c r="F12" s="51" t="s">
        <v>195</v>
      </c>
      <c r="G12" s="4"/>
      <c r="H12" s="4">
        <f>INDEX(Results!$A$7:$A$107,MATCH(I12,Results!$B$7:$B$107,0))</f>
        <v>33</v>
      </c>
      <c r="I12" s="52" t="s">
        <v>59</v>
      </c>
      <c r="J12" s="4"/>
      <c r="K12" s="4">
        <f>INDEX(Results!$A$7:$A$107,MATCH(L12,Results!$B$7:$B$107,0))</f>
        <v>38</v>
      </c>
      <c r="L12" s="54" t="s">
        <v>90</v>
      </c>
    </row>
    <row r="13" spans="1:12" x14ac:dyDescent="0.25">
      <c r="A13" s="4"/>
      <c r="B13" s="4">
        <f>INDEX(Results!$A$7:$A$107,MATCH(C13,Results!$B$7:$B$107,0))</f>
        <v>24</v>
      </c>
      <c r="C13" s="49" t="s">
        <v>27</v>
      </c>
      <c r="D13" s="4"/>
      <c r="E13" s="4">
        <f>INDEX(Results!$A$7:$A$107,MATCH(F13,Results!$B$7:$B$107,0))</f>
        <v>29</v>
      </c>
      <c r="F13" s="50" t="s">
        <v>54</v>
      </c>
      <c r="G13" s="4"/>
      <c r="H13" s="4">
        <f>INDEX(Results!$A$7:$A$107,MATCH(I13,Results!$B$7:$B$107,0))</f>
        <v>34</v>
      </c>
      <c r="I13" s="52" t="s">
        <v>116</v>
      </c>
      <c r="J13" s="4"/>
      <c r="K13" s="4">
        <f>INDEX(Results!$A$7:$A$107,MATCH(L13,Results!$B$7:$B$107,0))</f>
        <v>39</v>
      </c>
      <c r="L13" s="54" t="s">
        <v>23</v>
      </c>
    </row>
    <row r="14" spans="1:12" x14ac:dyDescent="0.25">
      <c r="A14" s="4"/>
      <c r="B14" s="4">
        <f>INDEX(Results!$A$7:$A$107,MATCH(C14,Results!$B$7:$B$107,0))</f>
        <v>25</v>
      </c>
      <c r="C14" s="49" t="s">
        <v>4</v>
      </c>
      <c r="D14" s="4"/>
      <c r="E14" s="4">
        <f>INDEX(Results!$A$7:$A$107,MATCH(F14,Results!$B$7:$B$107,0))</f>
        <v>30</v>
      </c>
      <c r="F14" s="50" t="s">
        <v>106</v>
      </c>
      <c r="G14" s="4"/>
      <c r="H14" s="4">
        <f>INDEX(Results!$A$7:$A$107,MATCH(I14,Results!$B$7:$B$107,0))</f>
        <v>35</v>
      </c>
      <c r="I14" s="53" t="s">
        <v>44</v>
      </c>
      <c r="J14" s="4"/>
      <c r="K14" s="4">
        <f>INDEX(Results!$A$7:$A$107,MATCH(L14,Results!$B$7:$B$107,0))</f>
        <v>40</v>
      </c>
      <c r="L14" s="54" t="s">
        <v>180</v>
      </c>
    </row>
    <row r="17" spans="1:12" x14ac:dyDescent="0.25">
      <c r="A17" s="4">
        <v>9</v>
      </c>
      <c r="B17" s="4">
        <f>INDEX(Results!$A$7:$A$107,MATCH(C17,Results!$B$7:$B$107,0))</f>
        <v>41</v>
      </c>
      <c r="C17" s="55" t="s">
        <v>18</v>
      </c>
      <c r="D17" s="4">
        <v>10</v>
      </c>
      <c r="E17" s="4">
        <f>INDEX(Results!$A$7:$A$107,MATCH(F17,Results!$B$7:$B$107,0))</f>
        <v>46</v>
      </c>
      <c r="F17" s="56" t="s">
        <v>115</v>
      </c>
      <c r="G17" s="4">
        <v>11</v>
      </c>
      <c r="H17" s="4">
        <f>INDEX(Results!$A$7:$A$107,MATCH(I17,Results!$B$7:$B$107,0))</f>
        <v>51</v>
      </c>
      <c r="I17" s="89" t="s">
        <v>21</v>
      </c>
      <c r="J17" s="4">
        <v>12</v>
      </c>
      <c r="K17" s="4">
        <f>INDEX(Results!$A$7:$A$107,MATCH(L17,Results!$B$7:$B$107,0))</f>
        <v>56</v>
      </c>
      <c r="L17" s="58" t="s">
        <v>71</v>
      </c>
    </row>
    <row r="18" spans="1:12" x14ac:dyDescent="0.25">
      <c r="A18" s="4"/>
      <c r="B18" s="4">
        <f>INDEX(Results!$A$7:$A$107,MATCH(C18,Results!$B$7:$B$107,0))</f>
        <v>42</v>
      </c>
      <c r="C18" s="55" t="s">
        <v>122</v>
      </c>
      <c r="D18" s="4"/>
      <c r="E18" s="4">
        <f>INDEX(Results!$A$7:$A$107,MATCH(F18,Results!$B$7:$B$107,0))</f>
        <v>47</v>
      </c>
      <c r="F18" s="56" t="s">
        <v>10</v>
      </c>
      <c r="G18" s="4"/>
      <c r="H18" s="4">
        <f>INDEX(Results!$A$7:$A$107,MATCH(I18,Results!$B$7:$B$107,0))</f>
        <v>52</v>
      </c>
      <c r="I18" s="57" t="s">
        <v>178</v>
      </c>
      <c r="J18" s="4"/>
      <c r="K18" s="4">
        <f>INDEX(Results!$A$7:$A$107,MATCH(L18,Results!$B$7:$B$107,0))</f>
        <v>57</v>
      </c>
      <c r="L18" s="58" t="s">
        <v>53</v>
      </c>
    </row>
    <row r="19" spans="1:12" x14ac:dyDescent="0.25">
      <c r="A19" s="4"/>
      <c r="B19" s="4">
        <f>INDEX(Results!$A$7:$A$107,MATCH(C19,Results!$B$7:$B$107,0))</f>
        <v>43</v>
      </c>
      <c r="C19" s="55" t="s">
        <v>14</v>
      </c>
      <c r="D19" s="4"/>
      <c r="E19" s="4">
        <f>INDEX(Results!$A$7:$A$107,MATCH(F19,Results!$B$7:$B$107,0))</f>
        <v>48</v>
      </c>
      <c r="F19" s="56" t="s">
        <v>30</v>
      </c>
      <c r="G19" s="4"/>
      <c r="H19" s="4">
        <f>INDEX(Results!$A$7:$A$107,MATCH(I19,Results!$B$7:$B$107,0))</f>
        <v>53</v>
      </c>
      <c r="I19" s="57" t="s">
        <v>9</v>
      </c>
      <c r="J19" s="4"/>
      <c r="K19" s="4">
        <f>INDEX(Results!$A$7:$A$107,MATCH(L19,Results!$B$7:$B$107,0))</f>
        <v>58</v>
      </c>
      <c r="L19" s="58" t="s">
        <v>49</v>
      </c>
    </row>
    <row r="20" spans="1:12" x14ac:dyDescent="0.25">
      <c r="A20" s="4"/>
      <c r="B20" s="4">
        <f>INDEX(Results!$A$7:$A$107,MATCH(C20,Results!$B$7:$B$107,0))</f>
        <v>44</v>
      </c>
      <c r="C20" s="55" t="s">
        <v>160</v>
      </c>
      <c r="D20" s="4"/>
      <c r="E20" s="4">
        <f>INDEX(Results!$A$7:$A$107,MATCH(F20,Results!$B$7:$B$107,0))</f>
        <v>49</v>
      </c>
      <c r="F20" s="56" t="s">
        <v>275</v>
      </c>
      <c r="G20" s="4"/>
      <c r="H20" s="4">
        <f>INDEX(Results!$A$7:$A$107,MATCH(I20,Results!$B$7:$B$107,0))</f>
        <v>54</v>
      </c>
      <c r="I20" s="57" t="s">
        <v>111</v>
      </c>
      <c r="J20" s="4"/>
      <c r="K20" s="4">
        <f>INDEX(Results!$A$7:$A$107,MATCH(L20,Results!$B$7:$B$107,0))</f>
        <v>59</v>
      </c>
      <c r="L20" s="58" t="s">
        <v>99</v>
      </c>
    </row>
    <row r="21" spans="1:12" x14ac:dyDescent="0.25">
      <c r="A21" s="4"/>
      <c r="B21" s="4">
        <f>INDEX(Results!$A$7:$A$107,MATCH(C21,Results!$B$7:$B$107,0))</f>
        <v>45</v>
      </c>
      <c r="C21" s="55" t="s">
        <v>36</v>
      </c>
      <c r="D21" s="4"/>
      <c r="E21" s="4">
        <f>INDEX(Results!$A$7:$A$107,MATCH(F21,Results!$B$7:$B$107,0))</f>
        <v>50</v>
      </c>
      <c r="F21" s="56" t="s">
        <v>74</v>
      </c>
      <c r="G21" s="4"/>
      <c r="H21" s="4">
        <f>INDEX(Results!$A$7:$A$107,MATCH(I21,Results!$B$7:$B$107,0))</f>
        <v>55</v>
      </c>
      <c r="I21" s="57" t="s">
        <v>120</v>
      </c>
      <c r="J21" s="4"/>
      <c r="K21" s="4">
        <f>INDEX(Results!$A$7:$A$107,MATCH(L21,Results!$B$7:$B$107,0))</f>
        <v>60</v>
      </c>
      <c r="L21" s="58" t="s">
        <v>29</v>
      </c>
    </row>
    <row r="24" spans="1:12" x14ac:dyDescent="0.25">
      <c r="A24" s="4">
        <v>13</v>
      </c>
      <c r="B24" s="4">
        <f>INDEX(Results!$A$7:$A$107,MATCH(C24,Results!$B$7:$B$107,0))</f>
        <v>61</v>
      </c>
      <c r="C24" s="59" t="s">
        <v>215</v>
      </c>
      <c r="D24" s="4">
        <v>14</v>
      </c>
      <c r="E24" s="4">
        <f>INDEX(Results!$A$7:$A$107,MATCH(F24,Results!$B$7:$B$107,0))</f>
        <v>66</v>
      </c>
      <c r="F24" s="60" t="s">
        <v>39</v>
      </c>
      <c r="G24" s="4">
        <v>15</v>
      </c>
      <c r="H24" s="4">
        <f>INDEX(Results!$A$7:$A$107,MATCH(I24,Results!$B$7:$B$107,0))</f>
        <v>71</v>
      </c>
      <c r="I24" s="61" t="s">
        <v>146</v>
      </c>
      <c r="J24" s="4">
        <v>16</v>
      </c>
      <c r="K24" s="4">
        <f>INDEX(Results!$A$7:$A$107,MATCH(L24,Results!$B$7:$B$107,0))</f>
        <v>76</v>
      </c>
      <c r="L24" s="62" t="s">
        <v>96</v>
      </c>
    </row>
    <row r="25" spans="1:12" x14ac:dyDescent="0.25">
      <c r="A25" s="4"/>
      <c r="B25" s="4">
        <f>INDEX(Results!$A$7:$A$107,MATCH(C25,Results!$B$7:$B$107,0))</f>
        <v>62</v>
      </c>
      <c r="C25" s="59" t="s">
        <v>12</v>
      </c>
      <c r="D25" s="4"/>
      <c r="E25" s="4">
        <f>INDEX(Results!$A$7:$A$107,MATCH(F25,Results!$B$7:$B$107,0))</f>
        <v>67</v>
      </c>
      <c r="F25" s="60" t="s">
        <v>86</v>
      </c>
      <c r="G25" s="4"/>
      <c r="H25" s="4">
        <f>INDEX(Results!$A$7:$A$107,MATCH(I25,Results!$B$7:$B$107,0))</f>
        <v>72</v>
      </c>
      <c r="I25" s="61" t="s">
        <v>13</v>
      </c>
      <c r="J25" s="4"/>
      <c r="K25" s="4">
        <f>INDEX(Results!$A$7:$A$107,MATCH(L25,Results!$B$7:$B$107,0))</f>
        <v>77</v>
      </c>
      <c r="L25" s="62" t="s">
        <v>163</v>
      </c>
    </row>
    <row r="26" spans="1:12" x14ac:dyDescent="0.25">
      <c r="A26" s="4"/>
      <c r="B26" s="4">
        <f>INDEX(Results!$A$7:$A$107,MATCH(C26,Results!$B$7:$B$107,0))</f>
        <v>63</v>
      </c>
      <c r="C26" s="59" t="s">
        <v>56</v>
      </c>
      <c r="D26" s="4"/>
      <c r="E26" s="4">
        <f>INDEX(Results!$A$7:$A$107,MATCH(F26,Results!$B$7:$B$107,0))</f>
        <v>68</v>
      </c>
      <c r="F26" s="60" t="s">
        <v>202</v>
      </c>
      <c r="G26" s="4"/>
      <c r="H26" s="4">
        <f>INDEX(Results!$A$7:$A$107,MATCH(I26,Results!$B$7:$B$107,0))</f>
        <v>73</v>
      </c>
      <c r="I26" s="61" t="s">
        <v>31</v>
      </c>
      <c r="J26" s="4"/>
      <c r="K26" s="4">
        <f>INDEX(Results!$A$7:$A$107,MATCH(L26,Results!$B$7:$B$107,0))</f>
        <v>78</v>
      </c>
      <c r="L26" s="62" t="s">
        <v>104</v>
      </c>
    </row>
    <row r="27" spans="1:12" x14ac:dyDescent="0.25">
      <c r="A27" s="4"/>
      <c r="B27" s="4">
        <f>INDEX(Results!$A$7:$A$107,MATCH(C27,Results!$B$7:$B$107,0))</f>
        <v>64</v>
      </c>
      <c r="C27" s="59" t="s">
        <v>173</v>
      </c>
      <c r="D27" s="4"/>
      <c r="E27" s="4">
        <f>INDEX(Results!$A$7:$A$107,MATCH(F27,Results!$B$7:$B$107,0))</f>
        <v>69</v>
      </c>
      <c r="F27" s="60" t="s">
        <v>137</v>
      </c>
      <c r="G27" s="4"/>
      <c r="H27" s="4">
        <f>INDEX(Results!$A$7:$A$107,MATCH(I27,Results!$B$7:$B$107,0))</f>
        <v>74</v>
      </c>
      <c r="I27" s="61" t="s">
        <v>91</v>
      </c>
      <c r="J27" s="4"/>
      <c r="K27" s="4">
        <f>INDEX(Results!$A$7:$A$107,MATCH(L27,Results!$B$7:$B$107,0))</f>
        <v>79</v>
      </c>
      <c r="L27" s="62" t="s">
        <v>80</v>
      </c>
    </row>
    <row r="28" spans="1:12" x14ac:dyDescent="0.25">
      <c r="A28" s="4"/>
      <c r="B28" s="4">
        <f>INDEX(Results!$A$7:$A$107,MATCH(C28,Results!$B$7:$B$107,0))</f>
        <v>65</v>
      </c>
      <c r="C28" s="59" t="s">
        <v>165</v>
      </c>
      <c r="D28" s="4"/>
      <c r="E28" s="4">
        <f>INDEX(Results!$A$7:$A$107,MATCH(F28,Results!$B$7:$B$107,0))</f>
        <v>70</v>
      </c>
      <c r="F28" s="60" t="s">
        <v>77</v>
      </c>
      <c r="G28" s="4"/>
      <c r="H28" s="4">
        <f>INDEX(Results!$A$7:$A$107,MATCH(I28,Results!$B$7:$B$107,0))</f>
        <v>75</v>
      </c>
      <c r="I28" s="61" t="s">
        <v>51</v>
      </c>
      <c r="J28" s="4"/>
      <c r="K28" s="4">
        <f>INDEX(Results!$A$7:$A$107,MATCH(L28,Results!$B$7:$B$107,0))</f>
        <v>80</v>
      </c>
      <c r="L28" s="62" t="s">
        <v>15</v>
      </c>
    </row>
    <row r="31" spans="1:12" x14ac:dyDescent="0.25">
      <c r="A31" s="4">
        <v>17</v>
      </c>
      <c r="B31" s="4">
        <f>INDEX(Results!$A$7:$A$107,MATCH(C31,Results!$B$7:$B$107,0))</f>
        <v>81</v>
      </c>
      <c r="C31" s="63" t="s">
        <v>140</v>
      </c>
      <c r="D31" s="4">
        <v>18</v>
      </c>
      <c r="E31" s="66">
        <f>INDEX(Results!$A$7:$A$107,MATCH(F31,Results!$B$7:$B$107,0))</f>
        <v>86</v>
      </c>
      <c r="F31" s="64" t="s">
        <v>61</v>
      </c>
      <c r="G31" s="4">
        <v>19</v>
      </c>
      <c r="H31" s="66">
        <f>INDEX(Results!$A$7:$A$107,MATCH(I31,Results!$B$7:$B$107,0))</f>
        <v>91</v>
      </c>
      <c r="I31" s="65" t="s">
        <v>16</v>
      </c>
      <c r="J31" s="4">
        <v>20</v>
      </c>
      <c r="K31" s="66" t="s">
        <v>454</v>
      </c>
      <c r="L31" s="66" t="s">
        <v>453</v>
      </c>
    </row>
    <row r="32" spans="1:12" x14ac:dyDescent="0.25">
      <c r="A32" s="4"/>
      <c r="B32" s="4">
        <f>INDEX(Results!$A$7:$A$107,MATCH(C32,Results!$B$7:$B$107,0))</f>
        <v>82</v>
      </c>
      <c r="C32" s="63" t="s">
        <v>123</v>
      </c>
      <c r="D32" s="4"/>
      <c r="E32" s="66">
        <f>INDEX(Results!$A$7:$A$107,MATCH(F32,Results!$B$7:$B$107,0))</f>
        <v>87</v>
      </c>
      <c r="F32" s="64" t="s">
        <v>32</v>
      </c>
      <c r="G32" s="4"/>
      <c r="H32" s="66">
        <f>INDEX(Results!$A$7:$A$107,MATCH(I32,Results!$B$7:$B$107,0))</f>
        <v>92</v>
      </c>
      <c r="I32" s="65" t="s">
        <v>102</v>
      </c>
      <c r="J32" s="4"/>
      <c r="L32" s="4"/>
    </row>
    <row r="33" spans="2:13" x14ac:dyDescent="0.25">
      <c r="B33" s="4">
        <f>INDEX(Results!$A$7:$A$107,MATCH(C33,Results!$B$7:$B$107,0))</f>
        <v>83</v>
      </c>
      <c r="C33" s="63" t="s">
        <v>117</v>
      </c>
      <c r="E33" s="66">
        <f>INDEX(Results!$A$7:$A$107,MATCH(F33,Results!$B$7:$B$107,0))</f>
        <v>88</v>
      </c>
      <c r="F33" s="64" t="s">
        <v>109</v>
      </c>
      <c r="H33" s="66">
        <f>INDEX(Results!$A$7:$A$107,MATCH(I33,Results!$B$7:$B$107,0))</f>
        <v>93</v>
      </c>
      <c r="I33" s="65" t="s">
        <v>142</v>
      </c>
    </row>
    <row r="34" spans="2:13" x14ac:dyDescent="0.25">
      <c r="B34" s="4">
        <f>INDEX(Results!$A$7:$A$107,MATCH(C34,Results!$B$7:$B$107,0))</f>
        <v>84</v>
      </c>
      <c r="C34" s="63" t="s">
        <v>100</v>
      </c>
      <c r="E34" s="66">
        <f>INDEX(Results!$A$7:$A$107,MATCH(F34,Results!$B$7:$B$107,0))</f>
        <v>89</v>
      </c>
      <c r="F34" s="64" t="s">
        <v>110</v>
      </c>
      <c r="H34" s="66">
        <f>INDEX(Results!$A$7:$A$107,MATCH(I34,Results!$B$7:$B$107,0))</f>
        <v>94</v>
      </c>
      <c r="I34" s="65" t="s">
        <v>112</v>
      </c>
    </row>
    <row r="35" spans="2:13" x14ac:dyDescent="0.25">
      <c r="B35" s="4">
        <f>INDEX(Results!$A$7:$A$107,MATCH(C35,Results!$B$7:$B$107,0))</f>
        <v>85</v>
      </c>
      <c r="C35" s="63" t="s">
        <v>368</v>
      </c>
      <c r="E35" s="66">
        <f>INDEX(Results!$A$7:$A$107,MATCH(F35,Results!$B$7:$B$107,0))</f>
        <v>90</v>
      </c>
      <c r="F35" s="64" t="s">
        <v>159</v>
      </c>
      <c r="H35" s="66">
        <f>INDEX(Results!$A$7:$A$107,MATCH(I35,Results!$B$7:$B$107,0))</f>
        <v>95</v>
      </c>
      <c r="I35" s="65" t="s">
        <v>75</v>
      </c>
    </row>
    <row r="37" spans="2:13" x14ac:dyDescent="0.25"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26"/>
    </row>
    <row r="38" spans="2:13" x14ac:dyDescent="0.25">
      <c r="C38" s="95"/>
      <c r="D38" s="95"/>
      <c r="E38" s="95"/>
      <c r="F38" s="95"/>
      <c r="G38" s="95"/>
      <c r="H38" s="95"/>
      <c r="I38" s="95"/>
      <c r="J38" s="95"/>
      <c r="K38" s="95"/>
      <c r="L38" s="95"/>
    </row>
    <row r="39" spans="2:13" x14ac:dyDescent="0.25">
      <c r="C39" s="96" t="s">
        <v>456</v>
      </c>
      <c r="D39" s="97"/>
      <c r="E39" s="97"/>
      <c r="F39" s="97"/>
      <c r="G39" s="97"/>
      <c r="H39" s="97"/>
      <c r="I39" s="97"/>
      <c r="J39" s="97"/>
      <c r="K39" s="97"/>
      <c r="L39" s="97"/>
    </row>
    <row r="40" spans="2:13" x14ac:dyDescent="0.25">
      <c r="B40" s="4" t="s">
        <v>322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</row>
    <row r="41" spans="2:13" x14ac:dyDescent="0.25">
      <c r="C41" s="95" t="s">
        <v>323</v>
      </c>
      <c r="D41" s="95"/>
      <c r="E41" s="95"/>
      <c r="F41" s="95"/>
      <c r="G41" s="95"/>
      <c r="H41" s="95"/>
      <c r="I41" s="95"/>
      <c r="J41" s="95"/>
      <c r="K41" s="95"/>
      <c r="L41" s="95"/>
    </row>
    <row r="42" spans="2:13" x14ac:dyDescent="0.25">
      <c r="C42" s="95" t="s">
        <v>457</v>
      </c>
      <c r="D42" s="95"/>
      <c r="E42" s="95"/>
      <c r="F42" s="95"/>
      <c r="G42" s="95"/>
      <c r="H42" s="95"/>
      <c r="I42" s="95"/>
      <c r="J42" s="95"/>
      <c r="K42" s="95"/>
      <c r="L42" s="95"/>
    </row>
    <row r="43" spans="2:13" x14ac:dyDescent="0.25">
      <c r="C43" s="95" t="s">
        <v>458</v>
      </c>
      <c r="D43" s="95"/>
      <c r="E43" s="95"/>
      <c r="F43" s="95"/>
      <c r="G43" s="95"/>
      <c r="H43" s="95"/>
      <c r="I43" s="95"/>
      <c r="J43" s="95"/>
      <c r="K43" s="95"/>
      <c r="L43" s="95"/>
    </row>
    <row r="44" spans="2:13" x14ac:dyDescent="0.25">
      <c r="C44" s="95" t="s">
        <v>459</v>
      </c>
      <c r="D44" s="95"/>
      <c r="E44" s="95"/>
      <c r="F44" s="95"/>
      <c r="G44" s="95"/>
      <c r="H44" s="95"/>
      <c r="I44" s="95"/>
      <c r="J44" s="95"/>
      <c r="K44" s="95"/>
      <c r="L44" s="95"/>
    </row>
    <row r="45" spans="2:13" x14ac:dyDescent="0.25">
      <c r="C45" s="95" t="s">
        <v>460</v>
      </c>
      <c r="D45" s="95"/>
      <c r="E45" s="95"/>
      <c r="F45" s="95"/>
      <c r="G45" s="95"/>
      <c r="H45" s="95"/>
      <c r="I45" s="95"/>
      <c r="J45" s="95"/>
      <c r="K45" s="95"/>
      <c r="L45" s="95"/>
    </row>
  </sheetData>
  <pageMargins left="0.7" right="0.7" top="0.75" bottom="0.75" header="0.3" footer="0.3"/>
  <pageSetup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AC303"/>
  <sheetViews>
    <sheetView workbookViewId="0">
      <selection activeCell="E6" sqref="E6"/>
    </sheetView>
  </sheetViews>
  <sheetFormatPr defaultRowHeight="15" x14ac:dyDescent="0.25"/>
  <cols>
    <col min="2" max="2" width="18.28515625" customWidth="1"/>
    <col min="5" max="6" width="16.5703125" bestFit="1" customWidth="1"/>
    <col min="7" max="7" width="18.140625" customWidth="1"/>
  </cols>
  <sheetData>
    <row r="5" spans="2:29" x14ac:dyDescent="0.25">
      <c r="B5" s="12" t="s">
        <v>289</v>
      </c>
      <c r="E5" s="11" t="s">
        <v>297</v>
      </c>
      <c r="G5" s="11" t="s">
        <v>324</v>
      </c>
      <c r="J5" s="11" t="s">
        <v>316</v>
      </c>
      <c r="M5" s="11" t="s">
        <v>319</v>
      </c>
    </row>
    <row r="6" spans="2:29" x14ac:dyDescent="0.25">
      <c r="B6">
        <f>IF(ISNA(VLOOKUP(PGATour!C6,$G$6:$G$320,1,FALSE)),PGATour!C6,0)</f>
        <v>0</v>
      </c>
      <c r="E6" s="4" t="s">
        <v>47</v>
      </c>
      <c r="F6" s="4"/>
      <c r="G6" s="4" t="s">
        <v>35</v>
      </c>
      <c r="I6" s="4"/>
      <c r="J6" s="4" t="str">
        <f>INDEX(Teams!$A$6:$BH$28,1,(ROW()-ROW($A$6))*3+1)</f>
        <v>Hackers</v>
      </c>
      <c r="M6" s="4" t="s">
        <v>35</v>
      </c>
      <c r="Z6" s="4"/>
      <c r="AA6" s="4"/>
      <c r="AB6" s="4"/>
      <c r="AC6" s="4"/>
    </row>
    <row r="7" spans="2:29" x14ac:dyDescent="0.25">
      <c r="B7" s="4">
        <f>IF(ISNA(VLOOKUP(PGATour!C7,$G$6:$G$320,1,FALSE)),PGATour!C7,0)</f>
        <v>0</v>
      </c>
      <c r="E7" s="4" t="s">
        <v>60</v>
      </c>
      <c r="F7" s="4"/>
      <c r="G7" s="4" t="s">
        <v>197</v>
      </c>
      <c r="I7" s="4"/>
      <c r="J7" s="4" t="str">
        <f>INDEX(Teams!$A$6:$BH$28,1,(ROW()-ROW($A$6))*3+1)</f>
        <v>Full Catastrophe</v>
      </c>
      <c r="L7" s="4"/>
      <c r="M7" s="4" t="s">
        <v>60</v>
      </c>
    </row>
    <row r="8" spans="2:29" x14ac:dyDescent="0.25">
      <c r="B8" s="4">
        <f>IF(ISNA(VLOOKUP(PGATour!C8,$G$6:$G$320,1,FALSE)),PGATour!C8,0)</f>
        <v>0</v>
      </c>
      <c r="E8" s="4" t="s">
        <v>193</v>
      </c>
      <c r="F8" s="4"/>
      <c r="G8" s="4" t="s">
        <v>60</v>
      </c>
      <c r="I8" s="4"/>
      <c r="J8" s="4" t="str">
        <f>INDEX(Teams!$A$6:$BH$28,1,(ROW()-ROW($A$6))*3+1)</f>
        <v>Fred's Duffers</v>
      </c>
      <c r="L8" s="4"/>
      <c r="M8" s="4" t="s">
        <v>43</v>
      </c>
    </row>
    <row r="9" spans="2:29" x14ac:dyDescent="0.25">
      <c r="B9" s="4">
        <f>IF(ISNA(VLOOKUP(PGATour!C9,$G$6:$G$320,1,FALSE)),PGATour!C9,0)</f>
        <v>0</v>
      </c>
      <c r="E9" s="4" t="s">
        <v>23</v>
      </c>
      <c r="F9" s="4"/>
      <c r="G9" s="4" t="s">
        <v>187</v>
      </c>
      <c r="I9" s="4"/>
      <c r="J9" s="4" t="str">
        <f>INDEX(Teams!$A$6:$BH$28,1,(ROW()-ROW($A$6))*3+1)</f>
        <v>The Bush League</v>
      </c>
      <c r="L9" s="4"/>
      <c r="M9" s="4" t="s">
        <v>25</v>
      </c>
    </row>
    <row r="10" spans="2:29" x14ac:dyDescent="0.25">
      <c r="B10" s="4">
        <f>IF(ISNA(VLOOKUP(PGATour!C10,$G$6:$G$320,1,FALSE)),PGATour!C10,0)</f>
        <v>0</v>
      </c>
      <c r="E10" s="4" t="s">
        <v>43</v>
      </c>
      <c r="F10" s="4"/>
      <c r="G10" s="4" t="s">
        <v>198</v>
      </c>
      <c r="I10" s="4"/>
      <c r="J10" s="4">
        <f>INDEX(Teams!$A$6:$BH$28,1,(ROW()-ROW($A$6))*3+1)</f>
        <v>0</v>
      </c>
      <c r="L10" s="4"/>
      <c r="M10" s="4" t="s">
        <v>67</v>
      </c>
    </row>
    <row r="11" spans="2:29" x14ac:dyDescent="0.25">
      <c r="B11" s="4">
        <f>IF(ISNA(VLOOKUP(PGATour!C11,$G$6:$G$320,1,FALSE)),PGATour!C11,0)</f>
        <v>0</v>
      </c>
      <c r="E11" s="4" t="s">
        <v>25</v>
      </c>
      <c r="F11" s="4"/>
      <c r="G11" s="4" t="s">
        <v>199</v>
      </c>
      <c r="H11" s="4"/>
      <c r="I11" s="4"/>
      <c r="J11" s="4">
        <f>INDEX(Teams!$A$6:$BH$28,1,(ROW()-ROW($A$6))*3+1)</f>
        <v>0</v>
      </c>
      <c r="L11" s="4"/>
      <c r="M11" s="4" t="s">
        <v>40</v>
      </c>
    </row>
    <row r="12" spans="2:29" x14ac:dyDescent="0.25">
      <c r="B12" s="4">
        <f>IF(ISNA(VLOOKUP(PGATour!C12,$G$6:$G$320,1,FALSE)),PGATour!C12,0)</f>
        <v>0</v>
      </c>
      <c r="E12" s="4" t="s">
        <v>11</v>
      </c>
      <c r="F12" s="4"/>
      <c r="G12" s="4" t="s">
        <v>200</v>
      </c>
      <c r="H12" s="4"/>
      <c r="I12" s="4"/>
      <c r="J12" s="4">
        <f>INDEX(Teams!$A$6:$BH$28,1,(ROW()-ROW($A$6))*3+1)</f>
        <v>0</v>
      </c>
      <c r="L12" s="4"/>
      <c r="M12" s="4" t="s">
        <v>59</v>
      </c>
    </row>
    <row r="13" spans="2:29" x14ac:dyDescent="0.25">
      <c r="B13" s="4">
        <f>IF(ISNA(VLOOKUP(PGATour!C13,$G$6:$G$320,1,FALSE)),PGATour!C13,0)</f>
        <v>0</v>
      </c>
      <c r="E13" s="4" t="s">
        <v>58</v>
      </c>
      <c r="F13" s="4"/>
      <c r="G13" s="4" t="s">
        <v>201</v>
      </c>
      <c r="I13" s="4"/>
      <c r="J13" s="4">
        <f>INDEX(Teams!$A$6:$BH$28,1,(ROW()-ROW($A$6))*3+1)</f>
        <v>0</v>
      </c>
      <c r="L13" s="4"/>
      <c r="M13" s="4" t="s">
        <v>24</v>
      </c>
    </row>
    <row r="14" spans="2:29" x14ac:dyDescent="0.25">
      <c r="B14" s="4">
        <f>IF(ISNA(VLOOKUP(PGATour!C14,$G$6:$G$320,1,FALSE)),PGATour!C14,0)</f>
        <v>0</v>
      </c>
      <c r="E14" s="4" t="s">
        <v>18</v>
      </c>
      <c r="F14" s="4"/>
      <c r="G14" s="4" t="s">
        <v>182</v>
      </c>
      <c r="I14" s="4"/>
      <c r="J14" s="4">
        <f>INDEX(Teams!$A$6:$BH$28,1,(ROW()-ROW($A$6))*3+1)</f>
        <v>0</v>
      </c>
      <c r="L14" s="4"/>
      <c r="M14" s="4" t="s">
        <v>58</v>
      </c>
    </row>
    <row r="15" spans="2:29" x14ac:dyDescent="0.25">
      <c r="B15" s="4">
        <f>IF(ISNA(VLOOKUP(PGATour!C15,$G$6:$G$320,1,FALSE)),PGATour!C15,0)</f>
        <v>0</v>
      </c>
      <c r="E15" s="4" t="s">
        <v>110</v>
      </c>
      <c r="F15" s="4"/>
      <c r="G15" s="4" t="s">
        <v>108</v>
      </c>
      <c r="I15" s="4"/>
      <c r="J15" s="4">
        <f>INDEX(Teams!$A$6:$BH$28,1,(ROW()-ROW($A$6))*3+1)</f>
        <v>0</v>
      </c>
      <c r="L15" s="4"/>
      <c r="M15" s="4" t="s">
        <v>186</v>
      </c>
    </row>
    <row r="16" spans="2:29" x14ac:dyDescent="0.25">
      <c r="B16" s="4">
        <f>IF(ISNA(VLOOKUP(PGATour!C16,$G$6:$G$320,1,FALSE)),PGATour!C16,0)</f>
        <v>0</v>
      </c>
      <c r="E16" s="4" t="s">
        <v>27</v>
      </c>
      <c r="F16" s="4"/>
      <c r="G16" s="4" t="s">
        <v>202</v>
      </c>
      <c r="I16" s="4"/>
      <c r="J16" s="4">
        <f>INDEX(Teams!$A$6:$BH$28,1,(ROW()-ROW($A$6))*3+1)</f>
        <v>0</v>
      </c>
      <c r="L16" s="4"/>
      <c r="M16" s="4" t="s">
        <v>115</v>
      </c>
    </row>
    <row r="17" spans="2:13" x14ac:dyDescent="0.25">
      <c r="B17" s="4">
        <f>IF(ISNA(VLOOKUP(PGATour!C17,$G$6:$G$320,1,FALSE)),PGATour!C17,0)</f>
        <v>0</v>
      </c>
      <c r="E17" s="4" t="s">
        <v>7</v>
      </c>
      <c r="F17" s="4"/>
      <c r="G17" s="4" t="s">
        <v>203</v>
      </c>
      <c r="I17" s="4"/>
      <c r="J17" s="4">
        <f>INDEX(Teams!$A$6:$BH$28,1,(ROW()-ROW($A$6))*3+1)</f>
        <v>0</v>
      </c>
      <c r="L17" s="4"/>
      <c r="M17" s="4" t="s">
        <v>96</v>
      </c>
    </row>
    <row r="18" spans="2:13" x14ac:dyDescent="0.25">
      <c r="B18" s="4">
        <f>IF(ISNA(VLOOKUP(PGATour!C18,$G$6:$G$320,1,FALSE)),PGATour!C18,0)</f>
        <v>0</v>
      </c>
      <c r="E18" s="4" t="s">
        <v>5</v>
      </c>
      <c r="F18" s="4"/>
      <c r="G18" s="4" t="s">
        <v>204</v>
      </c>
      <c r="H18" s="4"/>
      <c r="I18" s="4"/>
      <c r="J18" s="4">
        <f>INDEX(Teams!$A$6:$BH$28,1,(ROW()-ROW($A$6))*3+1)</f>
        <v>0</v>
      </c>
      <c r="L18" s="4"/>
      <c r="M18" s="4" t="s">
        <v>215</v>
      </c>
    </row>
    <row r="19" spans="2:13" x14ac:dyDescent="0.25">
      <c r="B19" s="4">
        <f>IF(ISNA(VLOOKUP(PGATour!C19,$G$6:$G$320,1,FALSE)),PGATour!C19,0)</f>
        <v>0</v>
      </c>
      <c r="E19" s="4" t="s">
        <v>106</v>
      </c>
      <c r="F19" s="4"/>
      <c r="G19" s="4" t="s">
        <v>159</v>
      </c>
      <c r="H19" s="4"/>
      <c r="I19" s="4"/>
      <c r="J19" s="4">
        <f>INDEX(Teams!$A$6:$BH$28,1,(ROW()-ROW($A$6))*3+1)</f>
        <v>0</v>
      </c>
      <c r="L19" s="4"/>
      <c r="M19" s="4" t="s">
        <v>14</v>
      </c>
    </row>
    <row r="20" spans="2:13" x14ac:dyDescent="0.25">
      <c r="B20" s="4">
        <f>IF(ISNA(VLOOKUP(PGATour!C20,$G$6:$G$320,1,FALSE)),PGATour!C20,0)</f>
        <v>0</v>
      </c>
      <c r="E20" s="4" t="s">
        <v>51</v>
      </c>
      <c r="F20" s="4"/>
      <c r="G20" s="4" t="s">
        <v>124</v>
      </c>
      <c r="I20" s="4"/>
      <c r="J20" s="4">
        <f>INDEX(Teams!$A$6:$BH$28,1,(ROW()-ROW($A$6))*3+1)</f>
        <v>0</v>
      </c>
      <c r="L20" s="4"/>
      <c r="M20" s="4" t="s">
        <v>27</v>
      </c>
    </row>
    <row r="21" spans="2:13" x14ac:dyDescent="0.25">
      <c r="B21" s="4">
        <f>IF(ISNA(VLOOKUP(PGATour!C21,$G$6:$G$320,1,FALSE)),PGATour!C21,0)</f>
        <v>0</v>
      </c>
      <c r="E21" s="4" t="s">
        <v>29</v>
      </c>
      <c r="F21" s="4"/>
      <c r="G21" s="4" t="s">
        <v>205</v>
      </c>
      <c r="I21" s="4"/>
      <c r="J21" s="4">
        <f>INDEX(Teams!$A$6:$BH$28,1,(ROW()-ROW($A$6))*3+1)</f>
        <v>0</v>
      </c>
      <c r="L21" s="4"/>
      <c r="M21" s="4" t="s">
        <v>53</v>
      </c>
    </row>
    <row r="22" spans="2:13" x14ac:dyDescent="0.25">
      <c r="B22" s="4">
        <f>IF(ISNA(VLOOKUP(PGATour!C22,$G$6:$G$320,1,FALSE)),PGATour!C22,0)</f>
        <v>0</v>
      </c>
      <c r="E22" s="4" t="s">
        <v>165</v>
      </c>
      <c r="F22" s="4"/>
      <c r="G22" s="4" t="s">
        <v>90</v>
      </c>
      <c r="I22" s="4"/>
      <c r="J22" s="4">
        <f>INDEX(Teams!$A$6:$BH$28,1,(ROW()-ROW($A$6))*3+1)</f>
        <v>0</v>
      </c>
      <c r="L22" s="4"/>
      <c r="M22" s="4" t="s">
        <v>7</v>
      </c>
    </row>
    <row r="23" spans="2:13" x14ac:dyDescent="0.25">
      <c r="B23" s="4">
        <f>IF(ISNA(VLOOKUP(PGATour!C23,$G$6:$G$320,1,FALSE)),PGATour!C23,0)</f>
        <v>0</v>
      </c>
      <c r="E23" s="4" t="s">
        <v>62</v>
      </c>
      <c r="F23" s="4"/>
      <c r="G23" s="4" t="s">
        <v>206</v>
      </c>
      <c r="I23" s="4"/>
      <c r="J23" s="4">
        <f>INDEX(Teams!$A$6:$BH$28,1,(ROW()-ROW($A$6))*3+1)</f>
        <v>0</v>
      </c>
      <c r="L23" s="4"/>
      <c r="M23" s="4" t="s">
        <v>13</v>
      </c>
    </row>
    <row r="24" spans="2:13" x14ac:dyDescent="0.25">
      <c r="B24" s="4">
        <f>IF(ISNA(VLOOKUP(PGATour!C24,$G$6:$G$320,1,FALSE)),PGATour!C24,0)</f>
        <v>0</v>
      </c>
      <c r="E24" s="4" t="s">
        <v>294</v>
      </c>
      <c r="F24" s="4"/>
      <c r="G24" s="4" t="s">
        <v>43</v>
      </c>
      <c r="I24" s="4"/>
      <c r="J24" s="4">
        <f>INDEX(Teams!$A$6:$BH$28,1,(ROW()-ROW($A$6))*3+1)</f>
        <v>0</v>
      </c>
      <c r="L24" s="4"/>
      <c r="M24" s="4" t="s">
        <v>85</v>
      </c>
    </row>
    <row r="25" spans="2:13" x14ac:dyDescent="0.25">
      <c r="B25" s="4">
        <f>IF(ISNA(VLOOKUP(PGATour!C25,$G$6:$G$320,1,FALSE)),PGATour!C25,0)</f>
        <v>0</v>
      </c>
      <c r="E25" s="4" t="s">
        <v>53</v>
      </c>
      <c r="F25" s="4"/>
      <c r="G25" s="4" t="s">
        <v>207</v>
      </c>
      <c r="H25" s="4"/>
      <c r="I25" s="4"/>
      <c r="J25" s="4">
        <f>INDEX(Teams!$A$6:$BH$28,1,(ROW()-ROW($A$6))*3+1)</f>
        <v>0</v>
      </c>
      <c r="L25" s="4"/>
      <c r="M25" s="4" t="s">
        <v>110</v>
      </c>
    </row>
    <row r="26" spans="2:13" x14ac:dyDescent="0.25">
      <c r="B26" s="4">
        <f>IF(ISNA(VLOOKUP(PGATour!C26,$G$6:$G$320,1,FALSE)),PGATour!C26,0)</f>
        <v>0</v>
      </c>
      <c r="E26" s="4" t="s">
        <v>130</v>
      </c>
      <c r="F26" s="4"/>
      <c r="G26" s="4" t="s">
        <v>208</v>
      </c>
      <c r="H26" s="4"/>
      <c r="I26" s="4"/>
      <c r="J26" s="4"/>
      <c r="K26" s="4"/>
      <c r="L26" s="4"/>
      <c r="M26" s="4" t="s">
        <v>87</v>
      </c>
    </row>
    <row r="27" spans="2:13" x14ac:dyDescent="0.25">
      <c r="B27" s="4">
        <f>IF(ISNA(VLOOKUP(PGATour!C27,$G$6:$G$320,1,FALSE)),PGATour!C27,0)</f>
        <v>0</v>
      </c>
      <c r="E27" s="4" t="s">
        <v>148</v>
      </c>
      <c r="F27" s="4"/>
      <c r="G27" s="4" t="s">
        <v>25</v>
      </c>
      <c r="I27" s="4"/>
      <c r="J27" s="4"/>
      <c r="K27" s="4"/>
      <c r="L27" s="4"/>
      <c r="M27" s="4" t="s">
        <v>3</v>
      </c>
    </row>
    <row r="28" spans="2:13" x14ac:dyDescent="0.25">
      <c r="B28" s="4">
        <f>IF(ISNA(VLOOKUP(PGATour!C28,$G$6:$G$320,1,FALSE)),PGATour!C28,0)</f>
        <v>0</v>
      </c>
      <c r="E28" s="4" t="s">
        <v>164</v>
      </c>
      <c r="F28" s="4"/>
      <c r="G28" s="4" t="s">
        <v>65</v>
      </c>
      <c r="I28" s="4"/>
      <c r="J28" s="4"/>
      <c r="K28" s="4"/>
      <c r="L28" s="4"/>
      <c r="M28" s="4" t="s">
        <v>8</v>
      </c>
    </row>
    <row r="29" spans="2:13" x14ac:dyDescent="0.25">
      <c r="B29" s="4" t="str">
        <f>IF(ISNA(VLOOKUP(PGATour!C29,$G$6:$G$320,1,FALSE)),PGATour!C29,0)</f>
        <v>Sangmoon Bae</v>
      </c>
      <c r="E29" s="4" t="s">
        <v>33</v>
      </c>
      <c r="F29" s="4"/>
      <c r="G29" s="4" t="s">
        <v>209</v>
      </c>
      <c r="I29" s="4"/>
      <c r="J29" s="4"/>
      <c r="K29" s="4"/>
      <c r="L29" s="4"/>
      <c r="M29" s="4" t="s">
        <v>163</v>
      </c>
    </row>
    <row r="30" spans="2:13" x14ac:dyDescent="0.25">
      <c r="B30" s="4">
        <f>IF(ISNA(VLOOKUP(PGATour!C30,$G$6:$G$320,1,FALSE)),PGATour!C30,0)</f>
        <v>0</v>
      </c>
      <c r="E30" s="4" t="s">
        <v>3</v>
      </c>
      <c r="F30" s="4"/>
      <c r="G30" s="4" t="s">
        <v>176</v>
      </c>
      <c r="I30" s="4"/>
      <c r="J30" s="4"/>
      <c r="K30" s="4"/>
      <c r="L30" s="4"/>
      <c r="M30" s="4" t="s">
        <v>21</v>
      </c>
    </row>
    <row r="31" spans="2:13" x14ac:dyDescent="0.25">
      <c r="B31" s="4" t="str">
        <f>IF(ISNA(VLOOKUP(PGATour!C31,$G$6:$G$320,1,FALSE)),PGATour!C31,0)</f>
        <v>Brooks Koepka</v>
      </c>
      <c r="E31" s="4" t="s">
        <v>6</v>
      </c>
      <c r="F31" s="4"/>
      <c r="G31" s="4" t="s">
        <v>67</v>
      </c>
      <c r="I31" s="4"/>
      <c r="J31" s="4"/>
      <c r="K31" s="4"/>
      <c r="L31" s="4"/>
      <c r="M31" s="4" t="s">
        <v>23</v>
      </c>
    </row>
    <row r="32" spans="2:13" x14ac:dyDescent="0.25">
      <c r="B32" s="4">
        <f>IF(ISNA(VLOOKUP(PGATour!C32,$G$6:$G$320,1,FALSE)),PGATour!C32,0)</f>
        <v>0</v>
      </c>
      <c r="E32" s="4" t="s">
        <v>28</v>
      </c>
      <c r="F32" s="4"/>
      <c r="G32" s="4" t="s">
        <v>68</v>
      </c>
      <c r="H32" s="4"/>
      <c r="I32" s="4"/>
      <c r="J32" s="4"/>
      <c r="K32" s="4"/>
      <c r="L32" s="4"/>
      <c r="M32" s="4" t="s">
        <v>4</v>
      </c>
    </row>
    <row r="33" spans="2:13" x14ac:dyDescent="0.25">
      <c r="B33" s="4" t="str">
        <f>IF(ISNA(VLOOKUP(PGATour!C33,$G$6:$G$320,1,FALSE)),PGATour!C33,0)</f>
        <v>Daniel Berger</v>
      </c>
      <c r="E33" s="4" t="s">
        <v>59</v>
      </c>
      <c r="F33" s="4"/>
      <c r="G33" s="4" t="s">
        <v>210</v>
      </c>
      <c r="H33" s="4"/>
      <c r="I33" s="4"/>
      <c r="J33" s="4"/>
      <c r="K33" s="4"/>
      <c r="L33" s="4"/>
      <c r="M33" s="4" t="s">
        <v>116</v>
      </c>
    </row>
    <row r="34" spans="2:13" x14ac:dyDescent="0.25">
      <c r="B34" s="4">
        <f>IF(ISNA(VLOOKUP(PGATour!C34,$G$6:$G$320,1,FALSE)),PGATour!C34,0)</f>
        <v>0</v>
      </c>
      <c r="E34" s="4" t="s">
        <v>117</v>
      </c>
      <c r="F34" s="4"/>
      <c r="G34" s="4" t="s">
        <v>40</v>
      </c>
      <c r="H34" s="4"/>
      <c r="I34" s="4"/>
      <c r="J34" s="4"/>
      <c r="K34" s="4"/>
      <c r="L34" s="4"/>
      <c r="M34" s="4" t="s">
        <v>37</v>
      </c>
    </row>
    <row r="35" spans="2:13" x14ac:dyDescent="0.25">
      <c r="B35" s="4">
        <f>IF(ISNA(VLOOKUP(PGATour!C35,$G$6:$G$320,1,FALSE)),PGATour!C35,0)</f>
        <v>0</v>
      </c>
      <c r="E35" s="4" t="s">
        <v>20</v>
      </c>
      <c r="F35" s="4"/>
      <c r="G35" s="4" t="s">
        <v>211</v>
      </c>
      <c r="H35" s="4"/>
      <c r="I35" s="4"/>
      <c r="J35" s="4"/>
      <c r="K35" s="4"/>
      <c r="L35" s="4"/>
      <c r="M35" s="4" t="s">
        <v>148</v>
      </c>
    </row>
    <row r="36" spans="2:13" x14ac:dyDescent="0.25">
      <c r="B36" s="4">
        <f>IF(ISNA(VLOOKUP(PGATour!C36,$G$6:$G$320,1,FALSE)),PGATour!C36,0)</f>
        <v>0</v>
      </c>
      <c r="E36" s="4" t="s">
        <v>21</v>
      </c>
      <c r="F36" s="4"/>
      <c r="G36" s="4" t="s">
        <v>212</v>
      </c>
      <c r="H36" s="4"/>
      <c r="I36" s="4"/>
      <c r="J36" s="4"/>
      <c r="K36" s="4"/>
      <c r="L36" s="4"/>
      <c r="M36" s="4" t="s">
        <v>195</v>
      </c>
    </row>
    <row r="37" spans="2:13" x14ac:dyDescent="0.25">
      <c r="B37" s="4">
        <f>IF(ISNA(VLOOKUP(PGATour!C37,$G$6:$G$320,1,FALSE)),PGATour!C37,0)</f>
        <v>0</v>
      </c>
      <c r="E37" s="4" t="s">
        <v>10</v>
      </c>
      <c r="F37" s="4"/>
      <c r="G37" s="4" t="s">
        <v>59</v>
      </c>
      <c r="H37" s="4"/>
      <c r="I37" s="4"/>
      <c r="J37" s="4"/>
      <c r="K37" s="4"/>
      <c r="L37" s="4"/>
      <c r="M37" s="4" t="s">
        <v>10</v>
      </c>
    </row>
    <row r="38" spans="2:13" x14ac:dyDescent="0.25">
      <c r="B38" s="4">
        <f>IF(ISNA(VLOOKUP(PGATour!C38,$G$6:$G$320,1,FALSE)),PGATour!C38,0)</f>
        <v>0</v>
      </c>
      <c r="E38" s="4" t="s">
        <v>140</v>
      </c>
      <c r="F38" s="4"/>
      <c r="G38" s="4" t="s">
        <v>71</v>
      </c>
      <c r="H38" s="4"/>
      <c r="I38" s="4"/>
      <c r="J38" s="4"/>
      <c r="K38" s="4"/>
      <c r="L38" s="4"/>
      <c r="M38" s="4" t="s">
        <v>9</v>
      </c>
    </row>
    <row r="39" spans="2:13" x14ac:dyDescent="0.25">
      <c r="B39" s="4">
        <f>IF(ISNA(VLOOKUP(PGATour!C39,$G$6:$G$320,1,FALSE)),PGATour!C39,0)</f>
        <v>0</v>
      </c>
      <c r="E39" s="4" t="s">
        <v>35</v>
      </c>
      <c r="F39" s="4"/>
      <c r="G39" s="4" t="s">
        <v>99</v>
      </c>
      <c r="H39" s="4"/>
      <c r="I39" s="4"/>
      <c r="J39" s="4"/>
      <c r="K39" s="4"/>
      <c r="L39" s="4"/>
      <c r="M39" s="4" t="s">
        <v>194</v>
      </c>
    </row>
    <row r="40" spans="2:13" x14ac:dyDescent="0.25">
      <c r="B40" s="4">
        <f>IF(ISNA(VLOOKUP(PGATour!C40,$G$6:$G$320,1,FALSE)),PGATour!C40,0)</f>
        <v>0</v>
      </c>
      <c r="E40" s="4" t="s">
        <v>261</v>
      </c>
      <c r="F40" s="4"/>
      <c r="G40" s="4" t="s">
        <v>42</v>
      </c>
      <c r="H40" s="4"/>
      <c r="I40" s="4"/>
      <c r="J40" s="4"/>
      <c r="K40" s="4"/>
      <c r="L40" s="4"/>
      <c r="M40" s="4" t="s">
        <v>31</v>
      </c>
    </row>
    <row r="41" spans="2:13" x14ac:dyDescent="0.25">
      <c r="B41" s="4">
        <f>IF(ISNA(VLOOKUP(PGATour!C41,$G$6:$G$320,1,FALSE)),PGATour!C41,0)</f>
        <v>0</v>
      </c>
      <c r="E41" s="4" t="s">
        <v>66</v>
      </c>
      <c r="F41" s="4"/>
      <c r="G41" s="4" t="s">
        <v>94</v>
      </c>
      <c r="H41" s="4"/>
      <c r="I41" s="4"/>
      <c r="J41" s="4"/>
      <c r="K41" s="4"/>
      <c r="L41" s="4"/>
      <c r="M41" s="4" t="s">
        <v>51</v>
      </c>
    </row>
    <row r="42" spans="2:13" x14ac:dyDescent="0.25">
      <c r="B42" s="4">
        <f>IF(ISNA(VLOOKUP(PGATour!C42,$G$6:$G$320,1,FALSE)),PGATour!C42,0)</f>
        <v>0</v>
      </c>
      <c r="E42" s="4" t="s">
        <v>163</v>
      </c>
      <c r="F42" s="4"/>
      <c r="G42" s="4" t="s">
        <v>24</v>
      </c>
      <c r="H42" s="4"/>
      <c r="I42" s="4"/>
      <c r="J42" s="4"/>
      <c r="K42" s="4"/>
      <c r="L42" s="4"/>
      <c r="M42" s="4" t="s">
        <v>239</v>
      </c>
    </row>
    <row r="43" spans="2:13" x14ac:dyDescent="0.25">
      <c r="B43" s="4">
        <f>IF(ISNA(VLOOKUP(PGATour!C43,$G$6:$G$320,1,FALSE)),PGATour!C43,0)</f>
        <v>0</v>
      </c>
      <c r="E43" s="4" t="s">
        <v>102</v>
      </c>
      <c r="F43" s="4"/>
      <c r="G43" s="4" t="s">
        <v>36</v>
      </c>
      <c r="H43" s="4"/>
      <c r="I43" s="4"/>
      <c r="J43" s="4"/>
      <c r="K43" s="4"/>
      <c r="L43" s="4"/>
      <c r="M43" s="4" t="s">
        <v>5</v>
      </c>
    </row>
    <row r="44" spans="2:13" x14ac:dyDescent="0.25">
      <c r="B44" s="4">
        <f>IF(ISNA(VLOOKUP(PGATour!C44,$G$6:$G$320,1,FALSE)),PGATour!C44,0)</f>
        <v>0</v>
      </c>
      <c r="E44" s="4" t="s">
        <v>61</v>
      </c>
      <c r="F44" s="4"/>
      <c r="G44" s="4" t="s">
        <v>12</v>
      </c>
      <c r="H44" s="4"/>
      <c r="I44" s="4"/>
      <c r="J44" s="4"/>
      <c r="K44" s="4"/>
      <c r="L44" s="4"/>
      <c r="M44" s="4" t="s">
        <v>89</v>
      </c>
    </row>
    <row r="45" spans="2:13" x14ac:dyDescent="0.25">
      <c r="B45" s="4">
        <f>IF(ISNA(VLOOKUP(PGATour!C45,$G$6:$G$320,1,FALSE)),PGATour!C45,0)</f>
        <v>0</v>
      </c>
      <c r="E45" s="4" t="s">
        <v>150</v>
      </c>
      <c r="F45" s="4"/>
      <c r="G45" s="4" t="s">
        <v>129</v>
      </c>
      <c r="H45" s="4"/>
      <c r="I45" s="4"/>
      <c r="J45" s="4"/>
      <c r="K45" s="4"/>
      <c r="L45" s="4"/>
      <c r="M45" s="4" t="s">
        <v>76</v>
      </c>
    </row>
    <row r="46" spans="2:13" x14ac:dyDescent="0.25">
      <c r="B46" s="4" t="str">
        <f>IF(ISNA(VLOOKUP(PGATour!C46,$G$6:$G$320,1,FALSE)),PGATour!C46,0)</f>
        <v>Justin Thomas</v>
      </c>
      <c r="E46" s="4" t="s">
        <v>87</v>
      </c>
      <c r="F46" s="4"/>
      <c r="G46" s="4" t="s">
        <v>19</v>
      </c>
      <c r="H46" s="4"/>
      <c r="I46" s="4"/>
      <c r="J46" s="4"/>
      <c r="K46" s="4"/>
      <c r="L46" s="4"/>
      <c r="M46" s="4" t="s">
        <v>130</v>
      </c>
    </row>
    <row r="47" spans="2:13" x14ac:dyDescent="0.25">
      <c r="B47" s="4">
        <f>IF(ISNA(VLOOKUP(PGATour!C47,$G$6:$G$320,1,FALSE)),PGATour!C47,0)</f>
        <v>0</v>
      </c>
      <c r="E47" s="4" t="s">
        <v>24</v>
      </c>
      <c r="F47" s="4"/>
      <c r="G47" s="4" t="s">
        <v>70</v>
      </c>
      <c r="H47" s="4"/>
      <c r="I47" s="4"/>
      <c r="J47" s="4"/>
      <c r="K47" s="4"/>
      <c r="L47" s="4"/>
      <c r="M47" s="4" t="s">
        <v>61</v>
      </c>
    </row>
    <row r="48" spans="2:13" x14ac:dyDescent="0.25">
      <c r="B48" s="4">
        <f>IF(ISNA(VLOOKUP(PGATour!C48,$G$6:$G$320,1,FALSE)),PGATour!C48,0)</f>
        <v>0</v>
      </c>
      <c r="E48" s="4" t="s">
        <v>172</v>
      </c>
      <c r="F48" s="4"/>
      <c r="G48" s="4" t="s">
        <v>58</v>
      </c>
      <c r="H48" s="4"/>
      <c r="I48" s="4"/>
      <c r="J48" s="4"/>
      <c r="K48" s="4"/>
      <c r="L48" s="4"/>
      <c r="M48" s="4" t="s">
        <v>11</v>
      </c>
    </row>
    <row r="49" spans="2:13" x14ac:dyDescent="0.25">
      <c r="B49" s="4">
        <f>IF(ISNA(VLOOKUP(PGATour!C49,$G$6:$G$320,1,FALSE)),PGATour!C49,0)</f>
        <v>0</v>
      </c>
      <c r="E49" s="4" t="s">
        <v>194</v>
      </c>
      <c r="G49" s="4" t="s">
        <v>186</v>
      </c>
      <c r="M49" s="4" t="s">
        <v>34</v>
      </c>
    </row>
    <row r="50" spans="2:13" x14ac:dyDescent="0.25">
      <c r="B50" s="4">
        <f>IF(ISNA(VLOOKUP(PGATour!C50,$G$6:$G$320,1,FALSE)),PGATour!C50,0)</f>
        <v>0</v>
      </c>
      <c r="E50" s="4" t="s">
        <v>31</v>
      </c>
      <c r="G50" s="4" t="s">
        <v>175</v>
      </c>
      <c r="M50" s="4" t="s">
        <v>80</v>
      </c>
    </row>
    <row r="51" spans="2:13" x14ac:dyDescent="0.25">
      <c r="B51" s="4">
        <f>IF(ISNA(VLOOKUP(PGATour!C51,$G$6:$G$320,1,FALSE)),PGATour!C51,0)</f>
        <v>0</v>
      </c>
      <c r="E51" s="4" t="s">
        <v>195</v>
      </c>
      <c r="G51" s="4" t="s">
        <v>213</v>
      </c>
      <c r="M51" s="4" t="s">
        <v>33</v>
      </c>
    </row>
    <row r="52" spans="2:13" x14ac:dyDescent="0.25">
      <c r="B52" s="4">
        <f>IF(ISNA(VLOOKUP(PGATour!C52,$G$6:$G$320,1,FALSE)),PGATour!C52,0)</f>
        <v>0</v>
      </c>
      <c r="E52" s="4" t="s">
        <v>63</v>
      </c>
      <c r="G52" s="4" t="s">
        <v>115</v>
      </c>
      <c r="M52" s="4" t="s">
        <v>100</v>
      </c>
    </row>
    <row r="53" spans="2:13" x14ac:dyDescent="0.25">
      <c r="B53" s="4">
        <f>IF(ISNA(VLOOKUP(PGATour!C53,$G$6:$G$320,1,FALSE)),PGATour!C53,0)</f>
        <v>0</v>
      </c>
      <c r="E53" s="4" t="s">
        <v>2</v>
      </c>
      <c r="G53" s="4" t="s">
        <v>96</v>
      </c>
      <c r="M53" s="4" t="s">
        <v>29</v>
      </c>
    </row>
    <row r="54" spans="2:13" x14ac:dyDescent="0.25">
      <c r="B54" s="4">
        <f>IF(ISNA(VLOOKUP(PGATour!C54,$G$6:$G$320,1,FALSE)),PGATour!C54,0)</f>
        <v>0</v>
      </c>
      <c r="E54" s="4" t="s">
        <v>4</v>
      </c>
      <c r="G54" s="4" t="s">
        <v>75</v>
      </c>
      <c r="M54" s="4" t="s">
        <v>22</v>
      </c>
    </row>
    <row r="55" spans="2:13" x14ac:dyDescent="0.25">
      <c r="B55" s="4">
        <f>IF(ISNA(VLOOKUP(PGATour!C55,$G$6:$G$320,1,FALSE)),PGATour!C55,0)</f>
        <v>0</v>
      </c>
      <c r="E55" s="4" t="s">
        <v>239</v>
      </c>
      <c r="G55" s="4" t="s">
        <v>214</v>
      </c>
      <c r="M55" s="4" t="s">
        <v>164</v>
      </c>
    </row>
    <row r="56" spans="2:13" x14ac:dyDescent="0.25">
      <c r="B56" s="4">
        <f>IF(ISNA(VLOOKUP(PGATour!C56,$G$6:$G$320,1,FALSE)),PGATour!C56,0)</f>
        <v>0</v>
      </c>
      <c r="E56" s="4" t="s">
        <v>82</v>
      </c>
      <c r="G56" s="4" t="s">
        <v>128</v>
      </c>
      <c r="M56" s="4" t="s">
        <v>140</v>
      </c>
    </row>
    <row r="57" spans="2:13" x14ac:dyDescent="0.25">
      <c r="B57" s="4">
        <f>IF(ISNA(VLOOKUP(PGATour!C57,$G$6:$G$320,1,FALSE)),PGATour!C57,0)</f>
        <v>0</v>
      </c>
      <c r="E57" s="4" t="s">
        <v>1</v>
      </c>
      <c r="G57" s="4" t="s">
        <v>125</v>
      </c>
      <c r="M57" s="4" t="s">
        <v>102</v>
      </c>
    </row>
    <row r="58" spans="2:13" x14ac:dyDescent="0.25">
      <c r="B58" s="4">
        <f>IF(ISNA(VLOOKUP(PGATour!C58,$G$6:$G$320,1,FALSE)),PGATour!C58,0)</f>
        <v>0</v>
      </c>
      <c r="E58" s="4" t="s">
        <v>22</v>
      </c>
      <c r="G58" s="4" t="s">
        <v>215</v>
      </c>
      <c r="M58" s="4" t="s">
        <v>117</v>
      </c>
    </row>
    <row r="59" spans="2:13" x14ac:dyDescent="0.25">
      <c r="B59" s="4">
        <f>IF(ISNA(VLOOKUP(PGATour!C59,$G$6:$G$320,1,FALSE)),PGATour!C59,0)</f>
        <v>0</v>
      </c>
      <c r="E59" s="4" t="s">
        <v>122</v>
      </c>
      <c r="G59" s="4" t="s">
        <v>14</v>
      </c>
      <c r="M59" s="4" t="s">
        <v>160</v>
      </c>
    </row>
    <row r="60" spans="2:13" x14ac:dyDescent="0.25">
      <c r="B60" s="4">
        <f>IF(ISNA(VLOOKUP(PGATour!C60,$G$6:$G$320,1,FALSE)),PGATour!C60,0)</f>
        <v>0</v>
      </c>
      <c r="E60" s="4" t="s">
        <v>81</v>
      </c>
      <c r="G60" s="4" t="s">
        <v>27</v>
      </c>
      <c r="M60" s="4" t="s">
        <v>172</v>
      </c>
    </row>
    <row r="61" spans="2:13" x14ac:dyDescent="0.25">
      <c r="B61" s="4">
        <f>IF(ISNA(VLOOKUP(PGATour!C61,$G$6:$G$320,1,FALSE)),PGATour!C61,0)</f>
        <v>0</v>
      </c>
      <c r="E61" s="4" t="s">
        <v>32</v>
      </c>
      <c r="G61" s="4" t="s">
        <v>171</v>
      </c>
      <c r="M61" s="4" t="s">
        <v>66</v>
      </c>
    </row>
    <row r="62" spans="2:13" x14ac:dyDescent="0.25">
      <c r="B62" s="4">
        <f>IF(ISNA(VLOOKUP(PGATour!C62,$G$6:$G$320,1,FALSE)),PGATour!C62,0)</f>
        <v>0</v>
      </c>
      <c r="E62" s="4" t="s">
        <v>67</v>
      </c>
      <c r="G62" s="4" t="s">
        <v>98</v>
      </c>
      <c r="M62" s="4" t="s">
        <v>97</v>
      </c>
    </row>
    <row r="63" spans="2:13" x14ac:dyDescent="0.25">
      <c r="B63" s="4">
        <f>IF(ISNA(VLOOKUP(PGATour!C63,$G$6:$G$320,1,FALSE)),PGATour!C63,0)</f>
        <v>0</v>
      </c>
      <c r="E63" s="4" t="s">
        <v>96</v>
      </c>
      <c r="G63" s="4" t="s">
        <v>53</v>
      </c>
      <c r="M63" s="4" t="s">
        <v>122</v>
      </c>
    </row>
    <row r="64" spans="2:13" x14ac:dyDescent="0.25">
      <c r="B64" s="4" t="str">
        <f>IF(ISNA(VLOOKUP(PGATour!C64,$G$6:$G$320,1,FALSE)),PGATour!C64,0)</f>
        <v>Tony Finau</v>
      </c>
      <c r="E64" s="4" t="s">
        <v>15</v>
      </c>
      <c r="G64" s="4" t="s">
        <v>179</v>
      </c>
      <c r="M64" s="4" t="s">
        <v>28</v>
      </c>
    </row>
    <row r="65" spans="2:13" x14ac:dyDescent="0.25">
      <c r="B65" s="4">
        <f>IF(ISNA(VLOOKUP(PGATour!C65,$G$6:$G$320,1,FALSE)),PGATour!C65,0)</f>
        <v>0</v>
      </c>
      <c r="E65" s="4" t="s">
        <v>100</v>
      </c>
      <c r="G65" s="4" t="s">
        <v>216</v>
      </c>
      <c r="M65" s="4" t="s">
        <v>62</v>
      </c>
    </row>
    <row r="66" spans="2:13" x14ac:dyDescent="0.25">
      <c r="B66" s="4" t="str">
        <f>IF(ISNA(VLOOKUP(PGATour!C66,$G$6:$G$320,1,FALSE)),PGATour!C66,0)</f>
        <v>Scott Pinckney</v>
      </c>
      <c r="E66" s="4" t="s">
        <v>89</v>
      </c>
      <c r="G66" s="4" t="s">
        <v>7</v>
      </c>
      <c r="M66" s="4" t="s">
        <v>86</v>
      </c>
    </row>
    <row r="67" spans="2:13" x14ac:dyDescent="0.25">
      <c r="B67" s="4" t="str">
        <f>IF(ISNA(VLOOKUP(PGATour!C67,$G$6:$G$320,1,FALSE)),PGATour!C67,0)</f>
        <v>Alex Cejka</v>
      </c>
      <c r="E67" s="4" t="s">
        <v>76</v>
      </c>
      <c r="G67" s="4" t="s">
        <v>217</v>
      </c>
      <c r="M67" s="4" t="s">
        <v>261</v>
      </c>
    </row>
    <row r="68" spans="2:13" x14ac:dyDescent="0.25">
      <c r="B68" s="4">
        <f>IF(ISNA(VLOOKUP(PGATour!C68,$G$6:$G$320,1,FALSE)),PGATour!C68,0)</f>
        <v>0</v>
      </c>
      <c r="E68" s="4" t="s">
        <v>13</v>
      </c>
      <c r="G68" s="4" t="s">
        <v>13</v>
      </c>
      <c r="M68" s="4" t="s">
        <v>262</v>
      </c>
    </row>
    <row r="69" spans="2:13" x14ac:dyDescent="0.25">
      <c r="B69" s="4">
        <f>IF(ISNA(VLOOKUP(PGATour!C69,$G$6:$G$320,1,FALSE)),PGATour!C69,0)</f>
        <v>0</v>
      </c>
      <c r="E69" s="4" t="s">
        <v>34</v>
      </c>
      <c r="G69" s="4" t="s">
        <v>218</v>
      </c>
      <c r="M69" s="4" t="s">
        <v>294</v>
      </c>
    </row>
    <row r="70" spans="2:13" x14ac:dyDescent="0.25">
      <c r="B70" s="4">
        <f>IF(ISNA(VLOOKUP(PGATour!C70,$G$6:$G$320,1,FALSE)),PGATour!C70,0)</f>
        <v>0</v>
      </c>
      <c r="E70" s="4" t="s">
        <v>215</v>
      </c>
      <c r="G70" s="4" t="s">
        <v>85</v>
      </c>
      <c r="M70" s="4" t="s">
        <v>81</v>
      </c>
    </row>
    <row r="71" spans="2:13" x14ac:dyDescent="0.25">
      <c r="B71" s="4">
        <f>IF(ISNA(VLOOKUP(PGATour!C71,$G$6:$G$320,1,FALSE)),PGATour!C71,0)</f>
        <v>0</v>
      </c>
      <c r="E71" s="4" t="s">
        <v>116</v>
      </c>
      <c r="G71" s="4" t="s">
        <v>184</v>
      </c>
      <c r="M71" s="4" t="s">
        <v>63</v>
      </c>
    </row>
    <row r="72" spans="2:13" x14ac:dyDescent="0.25">
      <c r="B72" s="4" t="str">
        <f>IF(ISNA(VLOOKUP(PGATour!C72,$G$6:$G$320,1,FALSE)),PGATour!C72,0)</f>
        <v>Nick Taylor</v>
      </c>
      <c r="E72" s="4" t="s">
        <v>196</v>
      </c>
      <c r="G72" s="4" t="s">
        <v>219</v>
      </c>
      <c r="M72" s="4" t="s">
        <v>82</v>
      </c>
    </row>
    <row r="73" spans="2:13" x14ac:dyDescent="0.25">
      <c r="B73" s="4">
        <f>IF(ISNA(VLOOKUP(PGATour!C73,$G$6:$G$320,1,FALSE)),PGATour!C73,0)</f>
        <v>0</v>
      </c>
      <c r="E73" s="4" t="s">
        <v>86</v>
      </c>
      <c r="G73" s="4" t="s">
        <v>56</v>
      </c>
      <c r="M73" s="4" t="s">
        <v>150</v>
      </c>
    </row>
    <row r="74" spans="2:13" x14ac:dyDescent="0.25">
      <c r="B74" s="4">
        <f>IF(ISNA(VLOOKUP(PGATour!C74,$G$6:$G$320,1,FALSE)),PGATour!C74,0)</f>
        <v>0</v>
      </c>
      <c r="E74" s="4" t="s">
        <v>14</v>
      </c>
      <c r="G74" s="4" t="s">
        <v>142</v>
      </c>
      <c r="M74" s="4" t="s">
        <v>47</v>
      </c>
    </row>
    <row r="75" spans="2:13" x14ac:dyDescent="0.25">
      <c r="B75" s="4">
        <f>IF(ISNA(VLOOKUP(PGATour!C75,$G$6:$G$320,1,FALSE)),PGATour!C75,0)</f>
        <v>0</v>
      </c>
      <c r="E75" s="4" t="s">
        <v>109</v>
      </c>
      <c r="G75" s="4" t="s">
        <v>162</v>
      </c>
      <c r="M75" s="4" t="s">
        <v>32</v>
      </c>
    </row>
    <row r="76" spans="2:13" x14ac:dyDescent="0.25">
      <c r="B76" s="4">
        <f>IF(ISNA(VLOOKUP(PGATour!C76,$G$6:$G$320,1,FALSE)),PGATour!C76,0)</f>
        <v>0</v>
      </c>
      <c r="E76" s="4" t="s">
        <v>85</v>
      </c>
      <c r="G76" s="4" t="s">
        <v>220</v>
      </c>
      <c r="M76" s="4" t="s">
        <v>106</v>
      </c>
    </row>
    <row r="77" spans="2:13" x14ac:dyDescent="0.25">
      <c r="B77" s="4">
        <f>IF(ISNA(VLOOKUP(PGATour!C77,$G$6:$G$320,1,FALSE)),PGATour!C77,0)</f>
        <v>0</v>
      </c>
      <c r="E77" s="4" t="s">
        <v>40</v>
      </c>
      <c r="G77" s="4" t="s">
        <v>181</v>
      </c>
      <c r="M77" s="4" t="s">
        <v>1</v>
      </c>
    </row>
    <row r="78" spans="2:13" x14ac:dyDescent="0.25">
      <c r="B78" s="4">
        <f>IF(ISNA(VLOOKUP(PGATour!C78,$G$6:$G$320,1,FALSE)),PGATour!C78,0)</f>
        <v>0</v>
      </c>
      <c r="E78" s="4" t="s">
        <v>8</v>
      </c>
      <c r="G78" s="4" t="s">
        <v>221</v>
      </c>
      <c r="M78" s="4" t="s">
        <v>103</v>
      </c>
    </row>
    <row r="79" spans="2:13" x14ac:dyDescent="0.25">
      <c r="B79" s="4">
        <f>IF(ISNA(VLOOKUP(PGATour!C79,$G$6:$G$320,1,FALSE)),PGATour!C79,0)</f>
        <v>0</v>
      </c>
      <c r="E79" s="4" t="s">
        <v>103</v>
      </c>
      <c r="G79" s="4" t="s">
        <v>110</v>
      </c>
      <c r="M79" s="4" t="s">
        <v>15</v>
      </c>
    </row>
    <row r="80" spans="2:13" x14ac:dyDescent="0.25">
      <c r="B80" s="4" t="str">
        <f>IF(ISNA(VLOOKUP(PGATour!C80,$G$6:$G$320,1,FALSE)),PGATour!C80,0)</f>
        <v>Jon Curran</v>
      </c>
      <c r="E80" s="4" t="s">
        <v>80</v>
      </c>
      <c r="G80" s="4" t="s">
        <v>169</v>
      </c>
      <c r="M80" s="4" t="s">
        <v>109</v>
      </c>
    </row>
    <row r="81" spans="2:13" x14ac:dyDescent="0.25">
      <c r="B81" s="4" t="str">
        <f>IF(ISNA(VLOOKUP(PGATour!C81,$G$6:$G$320,1,FALSE)),PGATour!C81,0)</f>
        <v>Jamie Donaldson</v>
      </c>
      <c r="E81" s="4" t="s">
        <v>97</v>
      </c>
      <c r="G81" s="4" t="s">
        <v>114</v>
      </c>
      <c r="M81" s="4" t="s">
        <v>165</v>
      </c>
    </row>
    <row r="82" spans="2:13" x14ac:dyDescent="0.25">
      <c r="B82" s="4">
        <f>IF(ISNA(VLOOKUP(PGATour!C82,$G$6:$G$320,1,FALSE)),PGATour!C82,0)</f>
        <v>0</v>
      </c>
      <c r="E82" s="4" t="s">
        <v>160</v>
      </c>
      <c r="G82" s="4" t="s">
        <v>222</v>
      </c>
      <c r="M82" s="4" t="s">
        <v>20</v>
      </c>
    </row>
    <row r="83" spans="2:13" x14ac:dyDescent="0.25">
      <c r="B83" s="4">
        <f>IF(ISNA(VLOOKUP(PGATour!C83,$G$6:$G$320,1,FALSE)),PGATour!C83,0)</f>
        <v>0</v>
      </c>
      <c r="E83" s="4" t="s">
        <v>262</v>
      </c>
      <c r="G83" s="4" t="s">
        <v>118</v>
      </c>
      <c r="M83" s="4" t="s">
        <v>120</v>
      </c>
    </row>
    <row r="84" spans="2:13" x14ac:dyDescent="0.25">
      <c r="B84" s="4">
        <f>IF(ISNA(VLOOKUP(PGATour!C84,$G$6:$G$320,1,FALSE)),PGATour!C84,0)</f>
        <v>0</v>
      </c>
      <c r="E84" s="4" t="s">
        <v>9</v>
      </c>
      <c r="G84" s="4" t="s">
        <v>135</v>
      </c>
      <c r="M84" s="4" t="s">
        <v>196</v>
      </c>
    </row>
    <row r="85" spans="2:13" x14ac:dyDescent="0.25">
      <c r="B85" s="4">
        <f>IF(ISNA(VLOOKUP(PGATour!C85,$G$6:$G$320,1,FALSE)),PGATour!C85,0)</f>
        <v>0</v>
      </c>
      <c r="E85" s="4" t="s">
        <v>186</v>
      </c>
      <c r="G85" s="4" t="s">
        <v>223</v>
      </c>
      <c r="M85" s="4" t="s">
        <v>193</v>
      </c>
    </row>
    <row r="86" spans="2:13" x14ac:dyDescent="0.25">
      <c r="B86" s="4">
        <f>IF(ISNA(VLOOKUP(PGATour!C86,$G$6:$G$320,1,FALSE)),PGATour!C86,0)</f>
        <v>0</v>
      </c>
      <c r="E86" s="4" t="s">
        <v>37</v>
      </c>
      <c r="G86" s="4" t="s">
        <v>87</v>
      </c>
      <c r="M86" s="4" t="s">
        <v>18</v>
      </c>
    </row>
    <row r="87" spans="2:13" x14ac:dyDescent="0.25">
      <c r="B87" s="4">
        <f>IF(ISNA(VLOOKUP(PGATour!C87,$G$6:$G$320,1,FALSE)),PGATour!C87,0)</f>
        <v>0</v>
      </c>
      <c r="E87" s="4" t="s">
        <v>120</v>
      </c>
      <c r="G87" s="4" t="s">
        <v>224</v>
      </c>
      <c r="M87" s="4" t="s">
        <v>2</v>
      </c>
    </row>
    <row r="88" spans="2:13" x14ac:dyDescent="0.25">
      <c r="B88" s="4" t="str">
        <f>IF(ISNA(VLOOKUP(PGATour!C88,$G$6:$G$320,1,FALSE)),PGATour!C88,0)</f>
        <v>Carlos Ortiz</v>
      </c>
      <c r="E88" s="4" t="s">
        <v>115</v>
      </c>
      <c r="G88" s="4" t="s">
        <v>225</v>
      </c>
      <c r="M88" s="4" t="s">
        <v>6</v>
      </c>
    </row>
    <row r="89" spans="2:13" x14ac:dyDescent="0.25">
      <c r="B89" s="4">
        <f>IF(ISNA(VLOOKUP(PGATour!C89,$G$6:$G$320,1,FALSE)),PGATour!C89,0)</f>
        <v>0</v>
      </c>
      <c r="E89" s="32" t="s">
        <v>57</v>
      </c>
      <c r="G89" s="4" t="s">
        <v>226</v>
      </c>
      <c r="M89" s="4" t="s">
        <v>57</v>
      </c>
    </row>
    <row r="90" spans="2:13" x14ac:dyDescent="0.25">
      <c r="B90" s="4" t="str">
        <f>IF(ISNA(VLOOKUP(PGATour!C90,$G$6:$G$320,1,FALSE)),PGATour!C90,0)</f>
        <v>Zac Blair</v>
      </c>
      <c r="E90" s="32" t="s">
        <v>321</v>
      </c>
      <c r="G90" s="4" t="s">
        <v>3</v>
      </c>
      <c r="M90" s="4" t="s">
        <v>321</v>
      </c>
    </row>
    <row r="91" spans="2:13" x14ac:dyDescent="0.25">
      <c r="B91" s="4">
        <f>IF(ISNA(VLOOKUP(PGATour!C91,$G$6:$G$320,1,FALSE)),PGATour!C91,0)</f>
        <v>0</v>
      </c>
      <c r="E91" s="32" t="s">
        <v>90</v>
      </c>
      <c r="G91" s="4" t="s">
        <v>174</v>
      </c>
      <c r="M91" s="32" t="s">
        <v>90</v>
      </c>
    </row>
    <row r="92" spans="2:13" x14ac:dyDescent="0.25">
      <c r="B92" s="4">
        <f>IF(ISNA(VLOOKUP(PGATour!C92,$G$6:$G$320,1,FALSE)),PGATour!C92,0)</f>
        <v>0</v>
      </c>
      <c r="E92" s="32" t="s">
        <v>12</v>
      </c>
      <c r="G92" s="4" t="s">
        <v>227</v>
      </c>
      <c r="M92" s="32" t="s">
        <v>12</v>
      </c>
    </row>
    <row r="93" spans="2:13" x14ac:dyDescent="0.25">
      <c r="B93" s="4">
        <f>IF(ISNA(VLOOKUP(PGATour!C93,$G$6:$G$320,1,FALSE)),PGATour!C93,0)</f>
        <v>0</v>
      </c>
      <c r="E93" s="32" t="s">
        <v>327</v>
      </c>
      <c r="G93" s="4" t="s">
        <v>146</v>
      </c>
      <c r="M93" s="32" t="s">
        <v>327</v>
      </c>
    </row>
    <row r="94" spans="2:13" x14ac:dyDescent="0.25">
      <c r="B94" s="4" t="str">
        <f>IF(ISNA(VLOOKUP(PGATour!C94,$G$6:$G$320,1,FALSE)),PGATour!C94,0)</f>
        <v>Kyle Reifers</v>
      </c>
      <c r="E94" s="32" t="s">
        <v>202</v>
      </c>
      <c r="G94" s="4" t="s">
        <v>77</v>
      </c>
      <c r="M94" s="32" t="s">
        <v>202</v>
      </c>
    </row>
    <row r="95" spans="2:13" x14ac:dyDescent="0.25">
      <c r="B95" s="4">
        <f>IF(ISNA(VLOOKUP(PGATour!C95,$G$6:$G$320,1,FALSE)),PGATour!C95,0)</f>
        <v>0</v>
      </c>
      <c r="E95" s="32" t="s">
        <v>77</v>
      </c>
      <c r="G95" s="4" t="s">
        <v>228</v>
      </c>
      <c r="M95" s="32" t="s">
        <v>77</v>
      </c>
    </row>
    <row r="96" spans="2:13" x14ac:dyDescent="0.25">
      <c r="B96" s="4">
        <f>IF(ISNA(VLOOKUP(PGATour!C96,$G$6:$G$320,1,FALSE)),PGATour!C96,0)</f>
        <v>0</v>
      </c>
      <c r="E96" s="32" t="s">
        <v>147</v>
      </c>
      <c r="G96" s="4" t="s">
        <v>229</v>
      </c>
      <c r="M96" s="32" t="s">
        <v>147</v>
      </c>
    </row>
    <row r="97" spans="2:13" x14ac:dyDescent="0.25">
      <c r="B97" s="4">
        <f>IF(ISNA(VLOOKUP(PGATour!C97,$G$6:$G$320,1,FALSE)),PGATour!C97,0)</f>
        <v>0</v>
      </c>
      <c r="E97" s="32" t="s">
        <v>39</v>
      </c>
      <c r="G97" s="4" t="s">
        <v>230</v>
      </c>
      <c r="M97" s="32" t="s">
        <v>39</v>
      </c>
    </row>
    <row r="98" spans="2:13" x14ac:dyDescent="0.25">
      <c r="B98" s="4">
        <f>IF(ISNA(VLOOKUP(PGATour!C98,$G$6:$G$320,1,FALSE)),PGATour!C98,0)</f>
        <v>0</v>
      </c>
      <c r="G98" s="4" t="s">
        <v>39</v>
      </c>
    </row>
    <row r="99" spans="2:13" x14ac:dyDescent="0.25">
      <c r="B99" s="4">
        <f>IF(ISNA(VLOOKUP(PGATour!C99,$G$6:$G$320,1,FALSE)),PGATour!C99,0)</f>
        <v>0</v>
      </c>
      <c r="G99" s="4" t="s">
        <v>231</v>
      </c>
    </row>
    <row r="100" spans="2:13" x14ac:dyDescent="0.25">
      <c r="B100" s="4">
        <f>IF(ISNA(VLOOKUP(PGATour!C100,$G$6:$G$320,1,FALSE)),PGATour!C100,0)</f>
        <v>0</v>
      </c>
      <c r="G100" s="4" t="s">
        <v>8</v>
      </c>
    </row>
    <row r="101" spans="2:13" x14ac:dyDescent="0.25">
      <c r="B101" s="4" t="str">
        <f>IF(ISNA(VLOOKUP(PGATour!C101,$G$6:$G$320,1,FALSE)),PGATour!C101,0)</f>
        <v>Blayne Barber</v>
      </c>
      <c r="G101" s="4" t="s">
        <v>163</v>
      </c>
    </row>
    <row r="102" spans="2:13" x14ac:dyDescent="0.25">
      <c r="B102" s="4" t="str">
        <f>IF(ISNA(VLOOKUP(PGATour!C102,$G$6:$G$320,1,FALSE)),PGATour!C102,0)</f>
        <v>Steve Wheatcroft</v>
      </c>
      <c r="G102" s="4" t="s">
        <v>49</v>
      </c>
    </row>
    <row r="103" spans="2:13" x14ac:dyDescent="0.25">
      <c r="B103" s="4">
        <f>IF(ISNA(VLOOKUP(PGATour!C103,$G$6:$G$320,1,FALSE)),PGATour!C103,0)</f>
        <v>0</v>
      </c>
      <c r="G103" s="4" t="s">
        <v>232</v>
      </c>
    </row>
    <row r="104" spans="2:13" x14ac:dyDescent="0.25">
      <c r="B104" s="4">
        <f>IF(ISNA(VLOOKUP(PGATour!C104,$G$6:$G$320,1,FALSE)),PGATour!C104,0)</f>
        <v>0</v>
      </c>
      <c r="G104" s="4" t="s">
        <v>127</v>
      </c>
    </row>
    <row r="105" spans="2:13" x14ac:dyDescent="0.25">
      <c r="B105" s="4">
        <f>IF(ISNA(VLOOKUP(PGATour!C105,$G$6:$G$320,1,FALSE)),PGATour!C105,0)</f>
        <v>0</v>
      </c>
      <c r="G105" s="4" t="s">
        <v>21</v>
      </c>
    </row>
    <row r="106" spans="2:13" x14ac:dyDescent="0.25">
      <c r="B106" s="4">
        <f>IF(ISNA(VLOOKUP(PGATour!C106,$G$6:$G$320,1,FALSE)),PGATour!C106,0)</f>
        <v>0</v>
      </c>
      <c r="G106" s="4" t="s">
        <v>23</v>
      </c>
    </row>
    <row r="107" spans="2:13" x14ac:dyDescent="0.25">
      <c r="B107" s="4">
        <f>IF(ISNA(VLOOKUP(PGATour!C107,$G$6:$G$320,1,FALSE)),PGATour!C107,0)</f>
        <v>0</v>
      </c>
      <c r="G107" s="4" t="s">
        <v>52</v>
      </c>
    </row>
    <row r="108" spans="2:13" x14ac:dyDescent="0.25">
      <c r="B108" s="4" t="str">
        <f>IF(ISNA(VLOOKUP(PGATour!C108,$G$6:$G$320,1,FALSE)),PGATour!C108,0)</f>
        <v>Adam Hadwin</v>
      </c>
      <c r="G108" s="4" t="s">
        <v>233</v>
      </c>
    </row>
    <row r="109" spans="2:13" x14ac:dyDescent="0.25">
      <c r="B109" s="4">
        <f>IF(ISNA(VLOOKUP(PGATour!C109,$G$6:$G$320,1,FALSE)),PGATour!C109,0)</f>
        <v>0</v>
      </c>
      <c r="G109" s="4" t="s">
        <v>234</v>
      </c>
    </row>
    <row r="110" spans="2:13" x14ac:dyDescent="0.25">
      <c r="B110" s="4">
        <f>IF(ISNA(VLOOKUP(PGATour!C110,$G$6:$G$320,1,FALSE)),PGATour!C110,0)</f>
        <v>0</v>
      </c>
      <c r="G110" s="4" t="s">
        <v>4</v>
      </c>
    </row>
    <row r="111" spans="2:13" x14ac:dyDescent="0.25">
      <c r="B111" s="4">
        <f>IF(ISNA(VLOOKUP(PGATour!C111,$G$6:$G$320,1,FALSE)),PGATour!C111,0)</f>
        <v>0</v>
      </c>
      <c r="G111" s="4" t="s">
        <v>95</v>
      </c>
    </row>
    <row r="112" spans="2:13" x14ac:dyDescent="0.25">
      <c r="B112" s="4">
        <f>IF(ISNA(VLOOKUP(PGATour!C112,$G$6:$G$320,1,FALSE)),PGATour!C112,0)</f>
        <v>0</v>
      </c>
      <c r="G112" s="4" t="s">
        <v>235</v>
      </c>
    </row>
    <row r="113" spans="2:7" x14ac:dyDescent="0.25">
      <c r="B113" s="4">
        <f>IF(ISNA(VLOOKUP(PGATour!C113,$G$6:$G$320,1,FALSE)),PGATour!C113,0)</f>
        <v>0</v>
      </c>
      <c r="G113" s="4" t="s">
        <v>116</v>
      </c>
    </row>
    <row r="114" spans="2:7" x14ac:dyDescent="0.25">
      <c r="B114" s="4" t="str">
        <f>IF(ISNA(VLOOKUP(PGATour!C114,$G$6:$G$320,1,FALSE)),PGATour!C114,0)</f>
        <v>S.J. Park</v>
      </c>
      <c r="G114" s="4" t="s">
        <v>37</v>
      </c>
    </row>
    <row r="115" spans="2:7" x14ac:dyDescent="0.25">
      <c r="B115" s="4">
        <f>IF(ISNA(VLOOKUP(PGATour!C115,$G$6:$G$320,1,FALSE)),PGATour!C115,0)</f>
        <v>0</v>
      </c>
      <c r="G115" s="4" t="s">
        <v>148</v>
      </c>
    </row>
    <row r="116" spans="2:7" x14ac:dyDescent="0.25">
      <c r="B116" s="4">
        <f>IF(ISNA(VLOOKUP(PGATour!C116,$G$6:$G$320,1,FALSE)),PGATour!C116,0)</f>
        <v>0</v>
      </c>
      <c r="G116" s="4" t="s">
        <v>195</v>
      </c>
    </row>
    <row r="117" spans="2:7" x14ac:dyDescent="0.25">
      <c r="B117" s="4" t="str">
        <f>IF(ISNA(VLOOKUP(PGATour!C117,$G$6:$G$320,1,FALSE)),PGATour!C117,0)</f>
        <v>Alex Prugh</v>
      </c>
      <c r="G117" s="4" t="s">
        <v>10</v>
      </c>
    </row>
    <row r="118" spans="2:7" x14ac:dyDescent="0.25">
      <c r="B118" s="4">
        <f>IF(ISNA(VLOOKUP(PGATour!C118,$G$6:$G$320,1,FALSE)),PGATour!C118,0)</f>
        <v>0</v>
      </c>
      <c r="G118" s="4" t="s">
        <v>236</v>
      </c>
    </row>
    <row r="119" spans="2:7" x14ac:dyDescent="0.25">
      <c r="B119" s="4">
        <f>IF(ISNA(VLOOKUP(PGATour!C119,$G$6:$G$320,1,FALSE)),PGATour!C119,0)</f>
        <v>0</v>
      </c>
      <c r="G119" s="4" t="s">
        <v>50</v>
      </c>
    </row>
    <row r="120" spans="2:7" x14ac:dyDescent="0.25">
      <c r="B120" s="4">
        <f>IF(ISNA(VLOOKUP(PGATour!C120,$G$6:$G$320,1,FALSE)),PGATour!C120,0)</f>
        <v>0</v>
      </c>
      <c r="G120" s="4" t="s">
        <v>79</v>
      </c>
    </row>
    <row r="121" spans="2:7" x14ac:dyDescent="0.25">
      <c r="B121" s="4">
        <f>IF(ISNA(VLOOKUP(PGATour!C121,$G$6:$G$320,1,FALSE)),PGATour!C121,0)</f>
        <v>0</v>
      </c>
      <c r="G121" s="4" t="s">
        <v>173</v>
      </c>
    </row>
    <row r="122" spans="2:7" x14ac:dyDescent="0.25">
      <c r="B122" s="4">
        <f>IF(ISNA(VLOOKUP(PGATour!C122,$G$6:$G$320,1,FALSE)),PGATour!C122,0)</f>
        <v>0</v>
      </c>
      <c r="G122" s="4" t="s">
        <v>161</v>
      </c>
    </row>
    <row r="123" spans="2:7" x14ac:dyDescent="0.25">
      <c r="B123" s="4">
        <f>IF(ISNA(VLOOKUP(PGATour!C123,$G$6:$G$320,1,FALSE)),PGATour!C123,0)</f>
        <v>0</v>
      </c>
      <c r="G123" s="4" t="s">
        <v>9</v>
      </c>
    </row>
    <row r="124" spans="2:7" x14ac:dyDescent="0.25">
      <c r="B124" s="4">
        <f>IF(ISNA(VLOOKUP(PGATour!C124,$G$6:$G$320,1,FALSE)),PGATour!C124,0)</f>
        <v>0</v>
      </c>
      <c r="G124" s="4" t="s">
        <v>194</v>
      </c>
    </row>
    <row r="125" spans="2:7" x14ac:dyDescent="0.25">
      <c r="B125" s="4">
        <f>IF(ISNA(VLOOKUP(PGATour!C125,$G$6:$G$320,1,FALSE)),PGATour!C125,0)</f>
        <v>0</v>
      </c>
      <c r="G125" s="4" t="s">
        <v>31</v>
      </c>
    </row>
    <row r="126" spans="2:7" x14ac:dyDescent="0.25">
      <c r="B126" s="4">
        <f>IF(ISNA(VLOOKUP(PGATour!C126,$G$6:$G$320,1,FALSE)),PGATour!C126,0)</f>
        <v>0</v>
      </c>
      <c r="G126" s="4" t="s">
        <v>149</v>
      </c>
    </row>
    <row r="127" spans="2:7" x14ac:dyDescent="0.25">
      <c r="B127" s="4">
        <f>IF(ISNA(VLOOKUP(PGATour!C127,$G$6:$G$320,1,FALSE)),PGATour!C127,0)</f>
        <v>0</v>
      </c>
      <c r="G127" s="4" t="s">
        <v>51</v>
      </c>
    </row>
    <row r="128" spans="2:7" x14ac:dyDescent="0.25">
      <c r="B128" s="4">
        <f>IF(ISNA(VLOOKUP(PGATour!C128,$G$6:$G$320,1,FALSE)),PGATour!C128,0)</f>
        <v>0</v>
      </c>
      <c r="G128" s="4" t="s">
        <v>237</v>
      </c>
    </row>
    <row r="129" spans="2:7" x14ac:dyDescent="0.25">
      <c r="B129" s="4">
        <f>IF(ISNA(VLOOKUP(PGATour!C129,$G$6:$G$320,1,FALSE)),PGATour!C129,0)</f>
        <v>0</v>
      </c>
      <c r="G129" s="4" t="s">
        <v>105</v>
      </c>
    </row>
    <row r="130" spans="2:7" x14ac:dyDescent="0.25">
      <c r="B130" s="4">
        <f>IF(ISNA(VLOOKUP(PGATour!C130,$G$6:$G$320,1,FALSE)),PGATour!C130,0)</f>
        <v>0</v>
      </c>
      <c r="G130" s="4" t="s">
        <v>26</v>
      </c>
    </row>
    <row r="131" spans="2:7" x14ac:dyDescent="0.25">
      <c r="B131" s="4">
        <f>IF(ISNA(VLOOKUP(PGATour!C131,$G$6:$G$320,1,FALSE)),PGATour!C131,0)</f>
        <v>0</v>
      </c>
      <c r="G131" s="4" t="s">
        <v>104</v>
      </c>
    </row>
    <row r="132" spans="2:7" x14ac:dyDescent="0.25">
      <c r="B132" s="4">
        <f>IF(ISNA(VLOOKUP(PGATour!C132,$G$6:$G$320,1,FALSE)),PGATour!C132,0)</f>
        <v>0</v>
      </c>
      <c r="G132" s="4" t="s">
        <v>238</v>
      </c>
    </row>
    <row r="133" spans="2:7" x14ac:dyDescent="0.25">
      <c r="B133" s="4">
        <f>IF(ISNA(VLOOKUP(PGATour!C133,$G$6:$G$320,1,FALSE)),PGATour!C133,0)</f>
        <v>0</v>
      </c>
      <c r="G133" s="4" t="s">
        <v>144</v>
      </c>
    </row>
    <row r="134" spans="2:7" x14ac:dyDescent="0.25">
      <c r="B134" s="4">
        <f>IF(ISNA(VLOOKUP(PGATour!C134,$G$6:$G$320,1,FALSE)),PGATour!C134,0)</f>
        <v>0</v>
      </c>
      <c r="G134" s="4" t="s">
        <v>239</v>
      </c>
    </row>
    <row r="135" spans="2:7" x14ac:dyDescent="0.25">
      <c r="B135" s="4" t="str">
        <f>IF(ISNA(VLOOKUP(PGATour!C135,$G$6:$G$320,1,FALSE)),PGATour!C135,0)</f>
        <v>Francesco Molinari</v>
      </c>
      <c r="G135" s="4" t="s">
        <v>136</v>
      </c>
    </row>
    <row r="136" spans="2:7" x14ac:dyDescent="0.25">
      <c r="B136" s="4">
        <f>IF(ISNA(VLOOKUP(PGATour!C136,$G$6:$G$320,1,FALSE)),PGATour!C136,0)</f>
        <v>0</v>
      </c>
      <c r="G136" s="4" t="s">
        <v>5</v>
      </c>
    </row>
    <row r="137" spans="2:7" x14ac:dyDescent="0.25">
      <c r="B137" s="4">
        <f>IF(ISNA(VLOOKUP(PGATour!C137,$G$6:$G$320,1,FALSE)),PGATour!C137,0)</f>
        <v>0</v>
      </c>
      <c r="G137" s="4" t="s">
        <v>240</v>
      </c>
    </row>
    <row r="138" spans="2:7" x14ac:dyDescent="0.25">
      <c r="B138" s="4">
        <f>IF(ISNA(VLOOKUP(PGATour!C138,$G$6:$G$320,1,FALSE)),PGATour!C138,0)</f>
        <v>0</v>
      </c>
      <c r="G138" s="4" t="s">
        <v>241</v>
      </c>
    </row>
    <row r="139" spans="2:7" x14ac:dyDescent="0.25">
      <c r="B139" s="4">
        <f>IF(ISNA(VLOOKUP(PGATour!C139,$G$6:$G$320,1,FALSE)),PGATour!C139,0)</f>
        <v>0</v>
      </c>
      <c r="G139" s="4" t="s">
        <v>166</v>
      </c>
    </row>
    <row r="140" spans="2:7" x14ac:dyDescent="0.25">
      <c r="B140" s="4">
        <f>IF(ISNA(VLOOKUP(PGATour!C140,$G$6:$G$320,1,FALSE)),PGATour!C140,0)</f>
        <v>0</v>
      </c>
      <c r="G140" s="4" t="s">
        <v>242</v>
      </c>
    </row>
    <row r="141" spans="2:7" x14ac:dyDescent="0.25">
      <c r="B141" s="4">
        <f>IF(ISNA(VLOOKUP(PGATour!C141,$G$6:$G$320,1,FALSE)),PGATour!C141,0)</f>
        <v>0</v>
      </c>
      <c r="G141" s="4" t="s">
        <v>243</v>
      </c>
    </row>
    <row r="142" spans="2:7" x14ac:dyDescent="0.25">
      <c r="B142" s="4">
        <f>IF(ISNA(VLOOKUP(PGATour!C142,$G$6:$G$320,1,FALSE)),PGATour!C142,0)</f>
        <v>0</v>
      </c>
      <c r="G142" s="4" t="s">
        <v>244</v>
      </c>
    </row>
    <row r="143" spans="2:7" x14ac:dyDescent="0.25">
      <c r="B143" s="4" t="str">
        <f>IF(ISNA(VLOOKUP(PGATour!C143,$G$6:$G$320,1,FALSE)),PGATour!C143,0)</f>
        <v>Whee Kim</v>
      </c>
      <c r="G143" s="4" t="s">
        <v>89</v>
      </c>
    </row>
    <row r="144" spans="2:7" x14ac:dyDescent="0.25">
      <c r="B144" s="4">
        <f>IF(ISNA(VLOOKUP(PGATour!C144,$G$6:$G$320,1,FALSE)),PGATour!C144,0)</f>
        <v>0</v>
      </c>
      <c r="G144" s="4" t="s">
        <v>245</v>
      </c>
    </row>
    <row r="145" spans="2:7" x14ac:dyDescent="0.25">
      <c r="B145" s="4">
        <f>IF(ISNA(VLOOKUP(PGATour!C145,$G$6:$G$320,1,FALSE)),PGATour!C145,0)</f>
        <v>0</v>
      </c>
      <c r="G145" s="4" t="s">
        <v>76</v>
      </c>
    </row>
    <row r="146" spans="2:7" x14ac:dyDescent="0.25">
      <c r="B146" s="4" t="str">
        <f>IF(ISNA(VLOOKUP(PGATour!C146,$G$6:$G$320,1,FALSE)),PGATour!C146,0)</f>
        <v>Sam Saunders</v>
      </c>
      <c r="G146" s="4" t="s">
        <v>130</v>
      </c>
    </row>
    <row r="147" spans="2:7" x14ac:dyDescent="0.25">
      <c r="B147" s="4">
        <f>IF(ISNA(VLOOKUP(PGATour!C147,$G$6:$G$320,1,FALSE)),PGATour!C147,0)</f>
        <v>0</v>
      </c>
      <c r="G147" s="4" t="s">
        <v>126</v>
      </c>
    </row>
    <row r="148" spans="2:7" x14ac:dyDescent="0.25">
      <c r="B148" s="4">
        <f>IF(ISNA(VLOOKUP(PGATour!C148,$G$6:$G$320,1,FALSE)),PGATour!C148,0)</f>
        <v>0</v>
      </c>
      <c r="G148" s="4" t="s">
        <v>44</v>
      </c>
    </row>
    <row r="149" spans="2:7" x14ac:dyDescent="0.25">
      <c r="B149" s="4">
        <f>IF(ISNA(VLOOKUP(PGATour!C149,$G$6:$G$320,1,FALSE)),PGATour!C149,0)</f>
        <v>0</v>
      </c>
      <c r="G149" s="4" t="s">
        <v>183</v>
      </c>
    </row>
    <row r="150" spans="2:7" x14ac:dyDescent="0.25">
      <c r="B150" s="4" t="str">
        <f>IF(ISNA(VLOOKUP(PGATour!C150,$G$6:$G$320,1,FALSE)),PGATour!C150,0)</f>
        <v>Derek Fathauer</v>
      </c>
      <c r="G150" s="4" t="s">
        <v>61</v>
      </c>
    </row>
    <row r="151" spans="2:7" x14ac:dyDescent="0.25">
      <c r="B151" s="4">
        <f>IF(ISNA(VLOOKUP(PGATour!C151,$G$6:$G$320,1,FALSE)),PGATour!C151,0)</f>
        <v>0</v>
      </c>
      <c r="G151" s="4" t="s">
        <v>157</v>
      </c>
    </row>
    <row r="152" spans="2:7" x14ac:dyDescent="0.25">
      <c r="B152" s="4">
        <f>IF(ISNA(VLOOKUP(PGATour!C152,$G$6:$G$320,1,FALSE)),PGATour!C152,0)</f>
        <v>0</v>
      </c>
      <c r="G152" s="4" t="s">
        <v>11</v>
      </c>
    </row>
    <row r="153" spans="2:7" x14ac:dyDescent="0.25">
      <c r="B153" s="4">
        <f>IF(ISNA(VLOOKUP(PGATour!C153,$G$6:$G$320,1,FALSE)),PGATour!C153,0)</f>
        <v>0</v>
      </c>
      <c r="G153" s="4" t="s">
        <v>131</v>
      </c>
    </row>
    <row r="154" spans="2:7" x14ac:dyDescent="0.25">
      <c r="B154" s="4">
        <f>IF(ISNA(VLOOKUP(PGATour!C154,$G$6:$G$320,1,FALSE)),PGATour!C154,0)</f>
        <v>0</v>
      </c>
      <c r="G154" s="4" t="s">
        <v>246</v>
      </c>
    </row>
    <row r="155" spans="2:7" x14ac:dyDescent="0.25">
      <c r="B155" s="4">
        <f>IF(ISNA(VLOOKUP(PGATour!C155,$G$6:$G$320,1,FALSE)),PGATour!C155,0)</f>
        <v>0</v>
      </c>
      <c r="G155" s="4" t="s">
        <v>107</v>
      </c>
    </row>
    <row r="156" spans="2:7" x14ac:dyDescent="0.25">
      <c r="B156" s="4">
        <f>IF(ISNA(VLOOKUP(PGATour!C156,$G$6:$G$320,1,FALSE)),PGATour!C156,0)</f>
        <v>0</v>
      </c>
      <c r="G156" s="4" t="s">
        <v>247</v>
      </c>
    </row>
    <row r="157" spans="2:7" x14ac:dyDescent="0.25">
      <c r="B157" s="4">
        <f>IF(ISNA(VLOOKUP(PGATour!C157,$G$6:$G$320,1,FALSE)),PGATour!C157,0)</f>
        <v>0</v>
      </c>
      <c r="G157" s="4" t="s">
        <v>38</v>
      </c>
    </row>
    <row r="158" spans="2:7" x14ac:dyDescent="0.25">
      <c r="B158" s="4" t="str">
        <f>IF(ISNA(VLOOKUP(PGATour!C158,$G$6:$G$320,1,FALSE)),PGATour!C158,0)</f>
        <v>Max Homa</v>
      </c>
      <c r="G158" s="4" t="s">
        <v>55</v>
      </c>
    </row>
    <row r="159" spans="2:7" x14ac:dyDescent="0.25">
      <c r="B159" s="4">
        <f>IF(ISNA(VLOOKUP(PGATour!C159,$G$6:$G$320,1,FALSE)),PGATour!C159,0)</f>
        <v>0</v>
      </c>
      <c r="G159" s="4" t="s">
        <v>34</v>
      </c>
    </row>
    <row r="160" spans="2:7" x14ac:dyDescent="0.25">
      <c r="B160" s="4">
        <f>IF(ISNA(VLOOKUP(PGATour!C160,$G$6:$G$320,1,FALSE)),PGATour!C160,0)</f>
        <v>0</v>
      </c>
      <c r="G160" s="4" t="s">
        <v>80</v>
      </c>
    </row>
    <row r="161" spans="2:7" x14ac:dyDescent="0.25">
      <c r="B161" s="4">
        <f>IF(ISNA(VLOOKUP(PGATour!C161,$G$6:$G$320,1,FALSE)),PGATour!C161,0)</f>
        <v>0</v>
      </c>
      <c r="G161" s="4" t="s">
        <v>33</v>
      </c>
    </row>
    <row r="162" spans="2:7" x14ac:dyDescent="0.25">
      <c r="B162" s="4">
        <f>IF(ISNA(VLOOKUP(PGATour!C162,$G$6:$G$320,1,FALSE)),PGATour!C162,0)</f>
        <v>0</v>
      </c>
      <c r="G162" s="4" t="s">
        <v>46</v>
      </c>
    </row>
    <row r="163" spans="2:7" x14ac:dyDescent="0.25">
      <c r="B163" s="4">
        <f>IF(ISNA(VLOOKUP(PGATour!C163,$G$6:$G$320,1,FALSE)),PGATour!C163,0)</f>
        <v>0</v>
      </c>
      <c r="G163" s="4" t="s">
        <v>248</v>
      </c>
    </row>
    <row r="164" spans="2:7" x14ac:dyDescent="0.25">
      <c r="B164" s="4">
        <f>IF(ISNA(VLOOKUP(PGATour!C164,$G$6:$G$320,1,FALSE)),PGATour!C164,0)</f>
        <v>0</v>
      </c>
      <c r="G164" s="4" t="s">
        <v>249</v>
      </c>
    </row>
    <row r="165" spans="2:7" x14ac:dyDescent="0.25">
      <c r="B165" s="4">
        <f>IF(ISNA(VLOOKUP(PGATour!C165,$G$6:$G$320,1,FALSE)),PGATour!C165,0)</f>
        <v>0</v>
      </c>
      <c r="G165" s="4" t="s">
        <v>100</v>
      </c>
    </row>
    <row r="166" spans="2:7" x14ac:dyDescent="0.25">
      <c r="B166" s="4">
        <f>IF(ISNA(VLOOKUP(PGATour!C166,$G$6:$G$320,1,FALSE)),PGATour!C166,0)</f>
        <v>0</v>
      </c>
      <c r="G166" s="4" t="s">
        <v>93</v>
      </c>
    </row>
    <row r="167" spans="2:7" x14ac:dyDescent="0.25">
      <c r="B167" s="4">
        <f>IF(ISNA(VLOOKUP(PGATour!C167,$G$6:$G$320,1,FALSE)),PGATour!C167,0)</f>
        <v>0</v>
      </c>
      <c r="G167" s="4" t="s">
        <v>41</v>
      </c>
    </row>
    <row r="168" spans="2:7" x14ac:dyDescent="0.25">
      <c r="B168" s="4">
        <f>IF(ISNA(VLOOKUP(PGATour!C168,$G$6:$G$320,1,FALSE)),PGATour!C168,0)</f>
        <v>0</v>
      </c>
      <c r="G168" s="4" t="s">
        <v>29</v>
      </c>
    </row>
    <row r="169" spans="2:7" x14ac:dyDescent="0.25">
      <c r="B169" s="4" t="str">
        <f>IF(ISNA(VLOOKUP(PGATour!C169,$G$6:$G$320,1,FALSE)),PGATour!C169,0)</f>
        <v>Andrew Putnam</v>
      </c>
      <c r="G169" s="4" t="s">
        <v>22</v>
      </c>
    </row>
    <row r="170" spans="2:7" x14ac:dyDescent="0.25">
      <c r="B170" s="4">
        <f>IF(ISNA(VLOOKUP(PGATour!C170,$G$6:$G$320,1,FALSE)),PGATour!C170,0)</f>
        <v>0</v>
      </c>
      <c r="G170" s="4" t="s">
        <v>250</v>
      </c>
    </row>
    <row r="171" spans="2:7" x14ac:dyDescent="0.25">
      <c r="B171" s="4">
        <f>IF(ISNA(VLOOKUP(PGATour!C171,$G$6:$G$320,1,FALSE)),PGATour!C171,0)</f>
        <v>0</v>
      </c>
      <c r="G171" s="4" t="s">
        <v>164</v>
      </c>
    </row>
    <row r="172" spans="2:7" x14ac:dyDescent="0.25">
      <c r="B172" s="4">
        <f>IF(ISNA(VLOOKUP(PGATour!C172,$G$6:$G$320,1,FALSE)),PGATour!C172,0)</f>
        <v>0</v>
      </c>
      <c r="G172" s="4" t="s">
        <v>78</v>
      </c>
    </row>
    <row r="173" spans="2:7" x14ac:dyDescent="0.25">
      <c r="B173" s="4" t="str">
        <f>IF(ISNA(VLOOKUP(PGATour!C173,$G$6:$G$320,1,FALSE)),PGATour!C173,0)</f>
        <v>Jonathan Randolph</v>
      </c>
      <c r="G173" s="4" t="s">
        <v>251</v>
      </c>
    </row>
    <row r="174" spans="2:7" x14ac:dyDescent="0.25">
      <c r="B174" s="4">
        <f>IF(ISNA(VLOOKUP(PGATour!C174,$G$6:$G$320,1,FALSE)),PGATour!C174,0)</f>
        <v>0</v>
      </c>
      <c r="G174" s="4" t="s">
        <v>140</v>
      </c>
    </row>
    <row r="175" spans="2:7" x14ac:dyDescent="0.25">
      <c r="B175" s="4" t="str">
        <f>IF(ISNA(VLOOKUP(PGATour!C175,$G$6:$G$320,1,FALSE)),PGATour!C175,0)</f>
        <v>Mark Hubbard</v>
      </c>
      <c r="G175" s="4" t="s">
        <v>158</v>
      </c>
    </row>
    <row r="176" spans="2:7" x14ac:dyDescent="0.25">
      <c r="B176" s="4">
        <f>IF(ISNA(VLOOKUP(PGATour!C176,$G$6:$G$320,1,FALSE)),PGATour!C176,0)</f>
        <v>0</v>
      </c>
      <c r="G176" s="4" t="s">
        <v>168</v>
      </c>
    </row>
    <row r="177" spans="2:7" x14ac:dyDescent="0.25">
      <c r="B177" s="4">
        <f>IF(ISNA(VLOOKUP(PGATour!C177,$G$6:$G$320,1,FALSE)),PGATour!C177,0)</f>
        <v>0</v>
      </c>
      <c r="G177" s="4" t="s">
        <v>102</v>
      </c>
    </row>
    <row r="178" spans="2:7" x14ac:dyDescent="0.25">
      <c r="B178" s="4" t="str">
        <f>IF(ISNA(VLOOKUP(PGATour!C178,$G$6:$G$320,1,FALSE)),PGATour!C178,0)</f>
        <v>Oscar Fraustro</v>
      </c>
      <c r="G178" s="4" t="s">
        <v>139</v>
      </c>
    </row>
    <row r="179" spans="2:7" x14ac:dyDescent="0.25">
      <c r="B179" s="4" t="str">
        <f>IF(ISNA(VLOOKUP(PGATour!C179,$G$6:$G$320,1,FALSE)),PGATour!C179,0)</f>
        <v>Victor Dubuisson</v>
      </c>
      <c r="G179" s="4" t="s">
        <v>117</v>
      </c>
    </row>
    <row r="180" spans="2:7" x14ac:dyDescent="0.25">
      <c r="B180" s="4">
        <f>IF(ISNA(VLOOKUP(PGATour!C180,$G$6:$G$320,1,FALSE)),PGATour!C180,0)</f>
        <v>0</v>
      </c>
      <c r="G180" s="4" t="s">
        <v>45</v>
      </c>
    </row>
    <row r="181" spans="2:7" x14ac:dyDescent="0.25">
      <c r="B181" s="4">
        <f>IF(ISNA(VLOOKUP(PGATour!C181,$G$6:$G$320,1,FALSE)),PGATour!C181,0)</f>
        <v>0</v>
      </c>
      <c r="G181" s="4" t="s">
        <v>252</v>
      </c>
    </row>
    <row r="182" spans="2:7" x14ac:dyDescent="0.25">
      <c r="B182" s="4">
        <f>IF(ISNA(VLOOKUP(PGATour!C182,$G$6:$G$320,1,FALSE)),PGATour!C182,0)</f>
        <v>0</v>
      </c>
      <c r="G182" s="4" t="s">
        <v>160</v>
      </c>
    </row>
    <row r="183" spans="2:7" x14ac:dyDescent="0.25">
      <c r="B183" s="4">
        <f>IF(ISNA(VLOOKUP(PGATour!C183,$G$6:$G$320,1,FALSE)),PGATour!C183,0)</f>
        <v>0</v>
      </c>
      <c r="G183" s="4" t="s">
        <v>170</v>
      </c>
    </row>
    <row r="184" spans="2:7" x14ac:dyDescent="0.25">
      <c r="B184" s="4">
        <f>IF(ISNA(VLOOKUP(PGATour!C184,$G$6:$G$320,1,FALSE)),PGATour!C184,0)</f>
        <v>0</v>
      </c>
      <c r="G184" s="4" t="s">
        <v>253</v>
      </c>
    </row>
    <row r="185" spans="2:7" x14ac:dyDescent="0.25">
      <c r="B185" s="4">
        <f>IF(ISNA(VLOOKUP(PGATour!C185,$G$6:$G$320,1,FALSE)),PGATour!C185,0)</f>
        <v>0</v>
      </c>
      <c r="G185" s="4" t="s">
        <v>254</v>
      </c>
    </row>
    <row r="186" spans="2:7" x14ac:dyDescent="0.25">
      <c r="B186" s="4">
        <f>IF(ISNA(VLOOKUP(PGATour!C186,$G$6:$G$320,1,FALSE)),PGATour!C186,0)</f>
        <v>0</v>
      </c>
      <c r="G186" s="4" t="s">
        <v>172</v>
      </c>
    </row>
    <row r="187" spans="2:7" x14ac:dyDescent="0.25">
      <c r="B187" s="4">
        <f>IF(ISNA(VLOOKUP(PGATour!C187,$G$6:$G$320,1,FALSE)),PGATour!C187,0)</f>
        <v>0</v>
      </c>
      <c r="G187" s="4" t="s">
        <v>147</v>
      </c>
    </row>
    <row r="188" spans="2:7" x14ac:dyDescent="0.25">
      <c r="B188" s="4">
        <f>IF(ISNA(VLOOKUP(PGATour!C188,$G$6:$G$320,1,FALSE)),PGATour!C188,0)</f>
        <v>0</v>
      </c>
      <c r="G188" s="4" t="s">
        <v>66</v>
      </c>
    </row>
    <row r="189" spans="2:7" x14ac:dyDescent="0.25">
      <c r="B189" s="4">
        <f>IF(ISNA(VLOOKUP(PGATour!C189,$G$6:$G$320,1,FALSE)),PGATour!C189,0)</f>
        <v>0</v>
      </c>
      <c r="G189" s="4" t="s">
        <v>97</v>
      </c>
    </row>
    <row r="190" spans="2:7" x14ac:dyDescent="0.25">
      <c r="B190" s="4" t="str">
        <f>IF(ISNA(VLOOKUP(PGATour!C190,$G$6:$G$320,1,FALSE)),PGATour!C190,0)</f>
        <v>Tom Hoge</v>
      </c>
      <c r="G190" s="4" t="s">
        <v>255</v>
      </c>
    </row>
    <row r="191" spans="2:7" x14ac:dyDescent="0.25">
      <c r="B191" s="4">
        <f>IF(ISNA(VLOOKUP(PGATour!C191,$G$6:$G$320,1,FALSE)),PGATour!C191,0)</f>
        <v>0</v>
      </c>
      <c r="G191" s="4" t="s">
        <v>54</v>
      </c>
    </row>
    <row r="192" spans="2:7" x14ac:dyDescent="0.25">
      <c r="B192" s="4">
        <f>IF(ISNA(VLOOKUP(PGATour!C230,$G$6:$G$320,1,FALSE)),PGATour!C230,0)</f>
        <v>0</v>
      </c>
      <c r="G192" s="4" t="s">
        <v>122</v>
      </c>
    </row>
    <row r="193" spans="2:7" x14ac:dyDescent="0.25">
      <c r="B193" s="4" t="str">
        <f>IF(ISNA(VLOOKUP(PGATour!C231,$G$6:$G$320,1,FALSE)),PGATour!C231,0)</f>
        <v>Mark Anderson</v>
      </c>
      <c r="G193" s="4" t="s">
        <v>28</v>
      </c>
    </row>
    <row r="194" spans="2:7" x14ac:dyDescent="0.25">
      <c r="B194" s="4">
        <f>IF(ISNA(VLOOKUP(PGATour!C232,$G$6:$G$320,1,FALSE)),PGATour!C232,0)</f>
        <v>0</v>
      </c>
      <c r="G194" s="4" t="s">
        <v>256</v>
      </c>
    </row>
    <row r="195" spans="2:7" x14ac:dyDescent="0.25">
      <c r="B195" s="4">
        <f>IF(ISNA(VLOOKUP(PGATour!C233,$G$6:$G$320,1,FALSE)),PGATour!C233,0)</f>
        <v>0</v>
      </c>
      <c r="G195" s="4" t="s">
        <v>257</v>
      </c>
    </row>
    <row r="196" spans="2:7" x14ac:dyDescent="0.25">
      <c r="B196" s="4" t="str">
        <f>IF(ISNA(VLOOKUP(PGATour!C234,$G$6:$G$320,1,FALSE)),PGATour!C234,0)</f>
        <v>Harrison Frazar</v>
      </c>
      <c r="G196" s="4" t="s">
        <v>132</v>
      </c>
    </row>
    <row r="197" spans="2:7" x14ac:dyDescent="0.25">
      <c r="B197" s="4">
        <f>IF(ISNA(VLOOKUP(PGATour!C235,$G$6:$G$320,1,FALSE)),PGATour!C235,0)</f>
        <v>0</v>
      </c>
      <c r="G197" s="4" t="s">
        <v>62</v>
      </c>
    </row>
    <row r="198" spans="2:7" x14ac:dyDescent="0.25">
      <c r="B198" s="4">
        <f>IF(ISNA(VLOOKUP(PGATour!C236,$G$6:$G$320,1,FALSE)),PGATour!C236,0)</f>
        <v>0</v>
      </c>
      <c r="G198" s="4" t="s">
        <v>151</v>
      </c>
    </row>
    <row r="199" spans="2:7" x14ac:dyDescent="0.25">
      <c r="B199" s="4">
        <f>IF(ISNA(VLOOKUP(PGATour!C237,$G$6:$G$320,1,FALSE)),PGATour!C237,0)</f>
        <v>0</v>
      </c>
      <c r="G199" s="4" t="s">
        <v>137</v>
      </c>
    </row>
    <row r="200" spans="2:7" x14ac:dyDescent="0.25">
      <c r="B200" s="4">
        <f>IF(ISNA(VLOOKUP(PGATour!C238,$G$6:$G$320,1,FALSE)),PGATour!C238,0)</f>
        <v>0</v>
      </c>
      <c r="G200" s="4" t="s">
        <v>258</v>
      </c>
    </row>
    <row r="201" spans="2:7" x14ac:dyDescent="0.25">
      <c r="B201" s="4">
        <f>IF(ISNA(VLOOKUP(PGATour!C239,$G$6:$G$320,1,FALSE)),PGATour!C239,0)</f>
        <v>0</v>
      </c>
      <c r="G201" s="4" t="s">
        <v>259</v>
      </c>
    </row>
    <row r="202" spans="2:7" x14ac:dyDescent="0.25">
      <c r="B202" s="4">
        <f>IF(ISNA(VLOOKUP(PGATour!C240,$G$6:$G$320,1,FALSE)),PGATour!C240,0)</f>
        <v>0</v>
      </c>
      <c r="G202" s="4" t="s">
        <v>154</v>
      </c>
    </row>
    <row r="203" spans="2:7" x14ac:dyDescent="0.25">
      <c r="B203" s="4">
        <f>IF(ISNA(VLOOKUP(PGATour!C241,$G$6:$G$320,1,FALSE)),PGATour!C241,0)</f>
        <v>0</v>
      </c>
      <c r="G203" s="4" t="s">
        <v>260</v>
      </c>
    </row>
    <row r="204" spans="2:7" x14ac:dyDescent="0.25">
      <c r="B204" s="4" t="str">
        <f>IF(ISNA(VLOOKUP(PGATour!C242,$G$6:$G$320,1,FALSE)),PGATour!C242,0)</f>
        <v>Zack Sucher</v>
      </c>
      <c r="G204" s="4" t="s">
        <v>86</v>
      </c>
    </row>
    <row r="205" spans="2:7" x14ac:dyDescent="0.25">
      <c r="B205" s="4">
        <f>IF(ISNA(VLOOKUP(PGATour!C243,$G$6:$G$320,1,FALSE)),PGATour!C243,0)</f>
        <v>0</v>
      </c>
      <c r="G205" s="4" t="s">
        <v>261</v>
      </c>
    </row>
    <row r="206" spans="2:7" x14ac:dyDescent="0.25">
      <c r="B206" s="4">
        <f>IF(ISNA(VLOOKUP(PGATour!C244,$G$6:$G$320,1,FALSE)),PGATour!C244,0)</f>
        <v>0</v>
      </c>
      <c r="G206" s="4" t="s">
        <v>262</v>
      </c>
    </row>
    <row r="207" spans="2:7" x14ac:dyDescent="0.25">
      <c r="B207" s="4">
        <f>IF(ISNA(VLOOKUP(PGATour!C245,$G$6:$G$320,1,FALSE)),PGATour!C245,0)</f>
        <v>0</v>
      </c>
      <c r="G207" s="4" t="s">
        <v>91</v>
      </c>
    </row>
    <row r="208" spans="2:7" x14ac:dyDescent="0.25">
      <c r="B208" s="4">
        <f>IF(ISNA(VLOOKUP(PGATour!C246,$G$6:$G$320,1,FALSE)),PGATour!C246,0)</f>
        <v>0</v>
      </c>
      <c r="G208" s="4" t="s">
        <v>81</v>
      </c>
    </row>
    <row r="209" spans="2:7" x14ac:dyDescent="0.25">
      <c r="B209" s="4">
        <f>IF(ISNA(VLOOKUP(PGATour!C247,$G$6:$G$320,1,FALSE)),PGATour!C247,0)</f>
        <v>0</v>
      </c>
      <c r="G209" s="4" t="s">
        <v>111</v>
      </c>
    </row>
    <row r="210" spans="2:7" x14ac:dyDescent="0.25">
      <c r="B210" s="4">
        <f>IF(ISNA(VLOOKUP(PGATour!C248,$G$6:$G$320,1,FALSE)),PGATour!C248,0)</f>
        <v>0</v>
      </c>
      <c r="G210" s="4" t="s">
        <v>185</v>
      </c>
    </row>
    <row r="211" spans="2:7" x14ac:dyDescent="0.25">
      <c r="B211" s="4">
        <f>IF(ISNA(VLOOKUP(PGATour!C249,$G$6:$G$320,1,FALSE)),PGATour!C249,0)</f>
        <v>0</v>
      </c>
      <c r="G211" s="4" t="s">
        <v>263</v>
      </c>
    </row>
    <row r="212" spans="2:7" x14ac:dyDescent="0.25">
      <c r="B212" s="4" t="str">
        <f>IF(ISNA(VLOOKUP(PGATour!C250,$G$6:$G$320,1,FALSE)),PGATour!C250,0)</f>
        <v>Shaun Micheel</v>
      </c>
      <c r="G212" s="4" t="s">
        <v>264</v>
      </c>
    </row>
    <row r="213" spans="2:7" x14ac:dyDescent="0.25">
      <c r="B213" s="4">
        <f>IF(ISNA(VLOOKUP(PGATour!C251,$G$6:$G$320,1,FALSE)),PGATour!C251,0)</f>
        <v>0</v>
      </c>
      <c r="G213" s="4" t="s">
        <v>113</v>
      </c>
    </row>
    <row r="214" spans="2:7" x14ac:dyDescent="0.25">
      <c r="B214" s="4" t="str">
        <f>IF(ISNA(VLOOKUP(PGATour!C252,$G$6:$G$320,1,FALSE)),PGATour!C252,0)</f>
        <v>Guy Boros</v>
      </c>
      <c r="G214" s="4" t="s">
        <v>265</v>
      </c>
    </row>
    <row r="215" spans="2:7" x14ac:dyDescent="0.25">
      <c r="B215" s="4">
        <f>IF(ISNA(VLOOKUP(PGATour!C253,$G$6:$G$320,1,FALSE)),PGATour!C253,0)</f>
        <v>0</v>
      </c>
      <c r="G215" s="4" t="s">
        <v>92</v>
      </c>
    </row>
    <row r="216" spans="2:7" x14ac:dyDescent="0.25">
      <c r="B216" s="4">
        <f>IF(ISNA(VLOOKUP(PGATour!C254,$G$6:$G$320,1,FALSE)),PGATour!C254,0)</f>
        <v>0</v>
      </c>
      <c r="G216" s="4" t="s">
        <v>63</v>
      </c>
    </row>
    <row r="217" spans="2:7" x14ac:dyDescent="0.25">
      <c r="B217" s="4">
        <f>IF(ISNA(VLOOKUP(PGATour!C255,$G$6:$G$320,1,FALSE)),PGATour!C255,0)</f>
        <v>0</v>
      </c>
      <c r="G217" s="4" t="s">
        <v>152</v>
      </c>
    </row>
    <row r="218" spans="2:7" x14ac:dyDescent="0.25">
      <c r="B218" s="4">
        <f>IF(ISNA(VLOOKUP(PGATour!C256,$G$6:$G$320,1,FALSE)),PGATour!C256,0)</f>
        <v>0</v>
      </c>
      <c r="G218" s="4" t="s">
        <v>119</v>
      </c>
    </row>
    <row r="219" spans="2:7" x14ac:dyDescent="0.25">
      <c r="B219" s="4">
        <f>IF(ISNA(VLOOKUP(PGATour!C257,$G$6:$G$320,1,FALSE)),PGATour!C257,0)</f>
        <v>0</v>
      </c>
      <c r="G219" s="4" t="s">
        <v>82</v>
      </c>
    </row>
    <row r="220" spans="2:7" x14ac:dyDescent="0.25">
      <c r="B220" s="4">
        <f>IF(ISNA(VLOOKUP(PGATour!C258,$G$6:$G$320,1,FALSE)),PGATour!C258,0)</f>
        <v>0</v>
      </c>
      <c r="G220" s="4" t="s">
        <v>88</v>
      </c>
    </row>
    <row r="221" spans="2:7" x14ac:dyDescent="0.25">
      <c r="B221" s="4">
        <f>IF(ISNA(VLOOKUP(PGATour!C259,$G$6:$G$320,1,FALSE)),PGATour!C259,0)</f>
        <v>0</v>
      </c>
      <c r="G221" s="4" t="s">
        <v>101</v>
      </c>
    </row>
    <row r="222" spans="2:7" x14ac:dyDescent="0.25">
      <c r="B222" s="4">
        <f>IF(ISNA(VLOOKUP(PGATour!C260,$G$6:$G$320,1,FALSE)),PGATour!C260,0)</f>
        <v>0</v>
      </c>
      <c r="G222" s="4" t="s">
        <v>266</v>
      </c>
    </row>
    <row r="223" spans="2:7" x14ac:dyDescent="0.25">
      <c r="B223" s="4">
        <f>IF(ISNA(VLOOKUP(PGATour!C261,$G$6:$G$320,1,FALSE)),PGATour!C261,0)</f>
        <v>0</v>
      </c>
      <c r="G223" s="4" t="s">
        <v>57</v>
      </c>
    </row>
    <row r="224" spans="2:7" x14ac:dyDescent="0.25">
      <c r="B224" s="4">
        <f>IF(ISNA(VLOOKUP(PGATour!C262,$G$6:$G$320,1,FALSE)),PGATour!C262,0)</f>
        <v>0</v>
      </c>
      <c r="G224" s="4" t="s">
        <v>267</v>
      </c>
    </row>
    <row r="225" spans="2:7" x14ac:dyDescent="0.25">
      <c r="B225" s="4">
        <f>IF(ISNA(VLOOKUP(PGATour!C263,$G$6:$G$320,1,FALSE)),PGATour!C263,0)</f>
        <v>0</v>
      </c>
      <c r="G225" s="4" t="s">
        <v>180</v>
      </c>
    </row>
    <row r="226" spans="2:7" x14ac:dyDescent="0.25">
      <c r="B226" s="4">
        <f>IF(ISNA(VLOOKUP(PGATour!C264,$G$6:$G$320,1,FALSE)),PGATour!C264,0)</f>
        <v>0</v>
      </c>
      <c r="G226" s="4" t="s">
        <v>150</v>
      </c>
    </row>
    <row r="227" spans="2:7" x14ac:dyDescent="0.25">
      <c r="B227" s="4">
        <f>IF(ISNA(VLOOKUP(PGATour!C265,$G$6:$G$320,1,FALSE)),PGATour!C265,0)</f>
        <v>0</v>
      </c>
      <c r="G227" s="4" t="s">
        <v>268</v>
      </c>
    </row>
    <row r="228" spans="2:7" x14ac:dyDescent="0.25">
      <c r="B228" s="4">
        <f>IF(ISNA(VLOOKUP(PGATour!C266,$G$6:$G$320,1,FALSE)),PGATour!C266,0)</f>
        <v>0</v>
      </c>
      <c r="G228" s="4" t="s">
        <v>47</v>
      </c>
    </row>
    <row r="229" spans="2:7" x14ac:dyDescent="0.25">
      <c r="B229" s="4">
        <f>IF(ISNA(VLOOKUP(PGATour!C267,$G$6:$G$320,1,FALSE)),PGATour!C267,0)</f>
        <v>0</v>
      </c>
      <c r="G229" s="4" t="s">
        <v>32</v>
      </c>
    </row>
    <row r="230" spans="2:7" x14ac:dyDescent="0.25">
      <c r="B230" s="4">
        <f>IF(ISNA(VLOOKUP(PGATour!C268,$G$6:$G$320,1,FALSE)),PGATour!C268,0)</f>
        <v>0</v>
      </c>
      <c r="G230" s="4" t="s">
        <v>269</v>
      </c>
    </row>
    <row r="231" spans="2:7" x14ac:dyDescent="0.25">
      <c r="B231" s="4">
        <f>IF(ISNA(VLOOKUP(PGATour!C269,$G$6:$G$320,1,FALSE)),PGATour!C269,0)</f>
        <v>0</v>
      </c>
      <c r="G231" s="4" t="s">
        <v>270</v>
      </c>
    </row>
    <row r="232" spans="2:7" x14ac:dyDescent="0.25">
      <c r="B232" s="4">
        <f>IF(ISNA(VLOOKUP(PGATour!C270,$G$6:$G$320,1,FALSE)),PGATour!C270,0)</f>
        <v>0</v>
      </c>
      <c r="G232" s="4" t="s">
        <v>106</v>
      </c>
    </row>
    <row r="233" spans="2:7" x14ac:dyDescent="0.25">
      <c r="B233" s="4">
        <f>IF(ISNA(VLOOKUP(PGATour!C271,$G$6:$G$320,1,FALSE)),PGATour!C271,0)</f>
        <v>0</v>
      </c>
      <c r="G233" s="4" t="s">
        <v>74</v>
      </c>
    </row>
    <row r="234" spans="2:7" x14ac:dyDescent="0.25">
      <c r="B234" s="4">
        <f>IF(ISNA(VLOOKUP(PGATour!C272,$G$6:$G$320,1,FALSE)),PGATour!C272,0)</f>
        <v>0</v>
      </c>
      <c r="G234" s="4" t="s">
        <v>1</v>
      </c>
    </row>
    <row r="235" spans="2:7" x14ac:dyDescent="0.25">
      <c r="B235" s="4">
        <f>IF(ISNA(VLOOKUP(PGATour!C273,$G$6:$G$320,1,FALSE)),PGATour!C273,0)</f>
        <v>0</v>
      </c>
      <c r="G235" s="4" t="s">
        <v>153</v>
      </c>
    </row>
    <row r="236" spans="2:7" x14ac:dyDescent="0.25">
      <c r="B236" s="4">
        <f>IF(ISNA(VLOOKUP(PGATour!C274,$G$6:$G$320,1,FALSE)),PGATour!C274,0)</f>
        <v>0</v>
      </c>
      <c r="G236" s="4" t="s">
        <v>16</v>
      </c>
    </row>
    <row r="237" spans="2:7" x14ac:dyDescent="0.25">
      <c r="B237" s="4">
        <f>IF(ISNA(VLOOKUP(PGATour!C275,$G$6:$G$320,1,FALSE)),PGATour!C275,0)</f>
        <v>0</v>
      </c>
      <c r="G237" s="4" t="s">
        <v>271</v>
      </c>
    </row>
    <row r="238" spans="2:7" x14ac:dyDescent="0.25">
      <c r="B238" s="4">
        <f>IF(ISNA(VLOOKUP(PGATour!C276,$G$6:$G$320,1,FALSE)),PGATour!C276,0)</f>
        <v>0</v>
      </c>
      <c r="G238" s="4" t="s">
        <v>272</v>
      </c>
    </row>
    <row r="239" spans="2:7" x14ac:dyDescent="0.25">
      <c r="B239" s="4">
        <f>IF(ISNA(VLOOKUP(PGATour!C277,$G$6:$G$320,1,FALSE)),PGATour!C277,0)</f>
        <v>0</v>
      </c>
      <c r="G239" s="4" t="s">
        <v>103</v>
      </c>
    </row>
    <row r="240" spans="2:7" x14ac:dyDescent="0.25">
      <c r="B240" s="4">
        <f>IF(ISNA(VLOOKUP(PGATour!C278,$G$6:$G$320,1,FALSE)),PGATour!C278,0)</f>
        <v>0</v>
      </c>
      <c r="G240" s="4" t="s">
        <v>15</v>
      </c>
    </row>
    <row r="241" spans="2:7" x14ac:dyDescent="0.25">
      <c r="B241" s="4">
        <f>IF(ISNA(VLOOKUP(PGATour!C279,$G$6:$G$320,1,FALSE)),PGATour!C279,0)</f>
        <v>0</v>
      </c>
      <c r="G241" s="4" t="s">
        <v>155</v>
      </c>
    </row>
    <row r="242" spans="2:7" x14ac:dyDescent="0.25">
      <c r="B242" s="4">
        <f>IF(ISNA(VLOOKUP(PGATour!C280,$G$6:$G$320,1,FALSE)),PGATour!C280,0)</f>
        <v>0</v>
      </c>
      <c r="G242" s="4" t="s">
        <v>121</v>
      </c>
    </row>
    <row r="243" spans="2:7" x14ac:dyDescent="0.25">
      <c r="B243" s="4">
        <f>IF(ISNA(VLOOKUP(PGATour!C281,$G$6:$G$320,1,FALSE)),PGATour!C281,0)</f>
        <v>0</v>
      </c>
      <c r="G243" s="4" t="s">
        <v>273</v>
      </c>
    </row>
    <row r="244" spans="2:7" x14ac:dyDescent="0.25">
      <c r="B244" s="4">
        <f>IF(ISNA(VLOOKUP(PGATour!C282,$G$6:$G$320,1,FALSE)),PGATour!C282,0)</f>
        <v>0</v>
      </c>
      <c r="G244" s="4" t="s">
        <v>109</v>
      </c>
    </row>
    <row r="245" spans="2:7" x14ac:dyDescent="0.25">
      <c r="B245" s="4">
        <f>IF(ISNA(VLOOKUP(PGATour!C283,$G$6:$G$320,1,FALSE)),PGATour!C283,0)</f>
        <v>0</v>
      </c>
      <c r="G245" s="4" t="s">
        <v>165</v>
      </c>
    </row>
    <row r="246" spans="2:7" x14ac:dyDescent="0.25">
      <c r="B246" s="4">
        <f>IF(ISNA(VLOOKUP(PGATour!C284,$G$6:$G$320,1,FALSE)),PGATour!C284,0)</f>
        <v>0</v>
      </c>
      <c r="G246" s="4" t="s">
        <v>274</v>
      </c>
    </row>
    <row r="247" spans="2:7" x14ac:dyDescent="0.25">
      <c r="B247" s="4">
        <f>IF(ISNA(VLOOKUP(PGATour!C285,$G$6:$G$320,1,FALSE)),PGATour!C285,0)</f>
        <v>0</v>
      </c>
      <c r="G247" s="4" t="s">
        <v>83</v>
      </c>
    </row>
    <row r="248" spans="2:7" x14ac:dyDescent="0.25">
      <c r="B248" s="4">
        <f>IF(ISNA(VLOOKUP(PGATour!C286,$G$6:$G$320,1,FALSE)),PGATour!C286,0)</f>
        <v>0</v>
      </c>
      <c r="G248" s="4" t="s">
        <v>20</v>
      </c>
    </row>
    <row r="249" spans="2:7" x14ac:dyDescent="0.25">
      <c r="B249" s="4">
        <f>IF(ISNA(VLOOKUP(PGATour!C287,$G$6:$G$320,1,FALSE)),PGATour!C287,0)</f>
        <v>0</v>
      </c>
      <c r="G249" s="4" t="s">
        <v>120</v>
      </c>
    </row>
    <row r="250" spans="2:7" x14ac:dyDescent="0.25">
      <c r="B250" s="4">
        <f>IF(ISNA(VLOOKUP(PGATour!C288,$G$6:$G$320,1,FALSE)),PGATour!C288,0)</f>
        <v>0</v>
      </c>
      <c r="G250" s="4" t="s">
        <v>275</v>
      </c>
    </row>
    <row r="251" spans="2:7" x14ac:dyDescent="0.25">
      <c r="B251" s="4">
        <f>IF(ISNA(VLOOKUP(PGATour!C289,$G$6:$G$320,1,FALSE)),PGATour!C289,0)</f>
        <v>0</v>
      </c>
      <c r="G251" s="4" t="s">
        <v>276</v>
      </c>
    </row>
    <row r="252" spans="2:7" x14ac:dyDescent="0.25">
      <c r="B252" s="4">
        <f>IF(ISNA(VLOOKUP(PGATour!C290,$G$6:$G$320,1,FALSE)),PGATour!C290,0)</f>
        <v>0</v>
      </c>
      <c r="G252" s="4" t="s">
        <v>73</v>
      </c>
    </row>
    <row r="253" spans="2:7" x14ac:dyDescent="0.25">
      <c r="B253" s="4">
        <f>IF(ISNA(VLOOKUP(PGATour!C291,$G$6:$G$320,1,FALSE)),PGATour!C291,0)</f>
        <v>0</v>
      </c>
      <c r="G253" s="4" t="s">
        <v>167</v>
      </c>
    </row>
    <row r="254" spans="2:7" x14ac:dyDescent="0.25">
      <c r="B254" s="4">
        <f>IF(ISNA(VLOOKUP(PGATour!C292,$G$6:$G$320,1,FALSE)),PGATour!C292,0)</f>
        <v>0</v>
      </c>
      <c r="G254" s="4" t="s">
        <v>277</v>
      </c>
    </row>
    <row r="255" spans="2:7" x14ac:dyDescent="0.25">
      <c r="B255" s="4">
        <f>IF(ISNA(VLOOKUP(PGATour!C293,$G$6:$G$320,1,FALSE)),PGATour!C293,0)</f>
        <v>0</v>
      </c>
      <c r="G255" s="4" t="s">
        <v>278</v>
      </c>
    </row>
    <row r="256" spans="2:7" x14ac:dyDescent="0.25">
      <c r="B256" s="4">
        <f>IF(ISNA(VLOOKUP(PGATour!C294,$G$6:$G$320,1,FALSE)),PGATour!C294,0)</f>
        <v>0</v>
      </c>
      <c r="G256" s="4" t="s">
        <v>279</v>
      </c>
    </row>
    <row r="257" spans="2:7" x14ac:dyDescent="0.25">
      <c r="B257" s="4">
        <f>IF(ISNA(VLOOKUP(PGATour!C295,$G$6:$G$320,1,FALSE)),PGATour!C295,0)</f>
        <v>0</v>
      </c>
      <c r="G257" s="4" t="s">
        <v>196</v>
      </c>
    </row>
    <row r="258" spans="2:7" x14ac:dyDescent="0.25">
      <c r="B258" s="4">
        <f>IF(ISNA(VLOOKUP(PGATour!C296,$G$6:$G$320,1,FALSE)),PGATour!C296,0)</f>
        <v>0</v>
      </c>
      <c r="G258" s="4" t="s">
        <v>178</v>
      </c>
    </row>
    <row r="259" spans="2:7" x14ac:dyDescent="0.25">
      <c r="B259" s="4">
        <f>IF(ISNA(VLOOKUP(PGATour!C297,$G$6:$G$320,1,FALSE)),PGATour!C297,0)</f>
        <v>0</v>
      </c>
      <c r="G259" s="4" t="s">
        <v>64</v>
      </c>
    </row>
    <row r="260" spans="2:7" x14ac:dyDescent="0.25">
      <c r="B260" s="4">
        <f>IF(ISNA(VLOOKUP(PGATour!C298,$G$6:$G$320,1,FALSE)),PGATour!C298,0)</f>
        <v>0</v>
      </c>
      <c r="G260" s="4" t="s">
        <v>112</v>
      </c>
    </row>
    <row r="261" spans="2:7" x14ac:dyDescent="0.25">
      <c r="B261" s="4">
        <f>IF(ISNA(VLOOKUP(PGATour!C299,$G$6:$G$320,1,FALSE)),PGATour!C299,0)</f>
        <v>0</v>
      </c>
      <c r="G261" s="4" t="s">
        <v>177</v>
      </c>
    </row>
    <row r="262" spans="2:7" x14ac:dyDescent="0.25">
      <c r="B262" s="4">
        <f>IF(ISNA(VLOOKUP(PGATour!C300,$G$6:$G$320,1,FALSE)),PGATour!C300,0)</f>
        <v>0</v>
      </c>
      <c r="G262" s="4" t="s">
        <v>145</v>
      </c>
    </row>
    <row r="263" spans="2:7" x14ac:dyDescent="0.25">
      <c r="B263" s="4">
        <f>IF(ISNA(VLOOKUP(PGATour!C301,$G$6:$G$320,1,FALSE)),PGATour!C301,0)</f>
        <v>0</v>
      </c>
      <c r="G263" s="4" t="s">
        <v>280</v>
      </c>
    </row>
    <row r="264" spans="2:7" x14ac:dyDescent="0.25">
      <c r="B264" s="4">
        <f>IF(ISNA(VLOOKUP(PGATour!C302,$G$6:$G$320,1,FALSE)),PGATour!C302,0)</f>
        <v>0</v>
      </c>
      <c r="G264" s="4" t="s">
        <v>193</v>
      </c>
    </row>
    <row r="265" spans="2:7" x14ac:dyDescent="0.25">
      <c r="B265" s="4">
        <f>IF(ISNA(VLOOKUP(PGATour!C303,$G$6:$G$320,1,FALSE)),PGATour!C303,0)</f>
        <v>0</v>
      </c>
      <c r="G265" s="4" t="s">
        <v>18</v>
      </c>
    </row>
    <row r="266" spans="2:7" x14ac:dyDescent="0.25">
      <c r="B266" s="4">
        <f>IF(ISNA(VLOOKUP(PGATour!C304,$G$6:$G$320,1,FALSE)),PGATour!C304,0)</f>
        <v>0</v>
      </c>
      <c r="G266" s="4" t="s">
        <v>281</v>
      </c>
    </row>
    <row r="267" spans="2:7" x14ac:dyDescent="0.25">
      <c r="B267" s="4">
        <f>IF(ISNA(VLOOKUP(PGATour!C305,$G$6:$G$320,1,FALSE)),PGATour!C305,0)</f>
        <v>0</v>
      </c>
      <c r="G267" s="4" t="s">
        <v>156</v>
      </c>
    </row>
    <row r="268" spans="2:7" x14ac:dyDescent="0.25">
      <c r="B268" s="4">
        <f>IF(ISNA(VLOOKUP(PGATour!C306,$G$6:$G$320,1,FALSE)),PGATour!C306,0)</f>
        <v>0</v>
      </c>
      <c r="G268" s="4" t="s">
        <v>69</v>
      </c>
    </row>
    <row r="269" spans="2:7" x14ac:dyDescent="0.25">
      <c r="B269" s="4">
        <f>IF(ISNA(VLOOKUP(PGATour!C307,$G$6:$G$320,1,FALSE)),PGATour!C307,0)</f>
        <v>0</v>
      </c>
      <c r="G269" s="4" t="s">
        <v>282</v>
      </c>
    </row>
    <row r="270" spans="2:7" x14ac:dyDescent="0.25">
      <c r="B270" s="4">
        <f>IF(ISNA(VLOOKUP(PGATour!C308,$G$6:$G$320,1,FALSE)),PGATour!C308,0)</f>
        <v>0</v>
      </c>
      <c r="G270" s="4" t="s">
        <v>283</v>
      </c>
    </row>
    <row r="271" spans="2:7" x14ac:dyDescent="0.25">
      <c r="B271" s="4">
        <f>IF(ISNA(VLOOKUP(PGATour!C309,$G$6:$G$320,1,FALSE)),PGATour!C309,0)</f>
        <v>0</v>
      </c>
      <c r="G271" s="4" t="s">
        <v>284</v>
      </c>
    </row>
    <row r="272" spans="2:7" x14ac:dyDescent="0.25">
      <c r="B272" s="4">
        <f>IF(ISNA(VLOOKUP(PGATour!C310,$G$6:$G$320,1,FALSE)),PGATour!C310,0)</f>
        <v>0</v>
      </c>
      <c r="G272" s="4" t="s">
        <v>285</v>
      </c>
    </row>
    <row r="273" spans="2:7" x14ac:dyDescent="0.25">
      <c r="B273" s="4">
        <f>IF(ISNA(VLOOKUP(PGATour!C311,$G$6:$G$320,1,FALSE)),PGATour!C311,0)</f>
        <v>0</v>
      </c>
      <c r="G273" s="4" t="s">
        <v>133</v>
      </c>
    </row>
    <row r="274" spans="2:7" x14ac:dyDescent="0.25">
      <c r="B274" s="4">
        <f>IF(ISNA(VLOOKUP(PGATour!C312,$G$6:$G$320,1,FALSE)),PGATour!C312,0)</f>
        <v>0</v>
      </c>
      <c r="G274" s="4" t="s">
        <v>84</v>
      </c>
    </row>
    <row r="275" spans="2:7" x14ac:dyDescent="0.25">
      <c r="B275" s="4">
        <f>IF(ISNA(VLOOKUP(PGATour!C313,$G$6:$G$320,1,FALSE)),PGATour!C313,0)</f>
        <v>0</v>
      </c>
      <c r="G275" s="4" t="s">
        <v>286</v>
      </c>
    </row>
    <row r="276" spans="2:7" x14ac:dyDescent="0.25">
      <c r="B276" s="4">
        <f>IF(ISNA(VLOOKUP(PGATour!C314,$G$6:$G$320,1,FALSE)),PGATour!C314,0)</f>
        <v>0</v>
      </c>
      <c r="G276" s="4" t="s">
        <v>48</v>
      </c>
    </row>
    <row r="277" spans="2:7" x14ac:dyDescent="0.25">
      <c r="B277" s="4">
        <f>IF(ISNA(VLOOKUP(PGATour!C315,$G$6:$G$320,1,FALSE)),PGATour!C315,0)</f>
        <v>0</v>
      </c>
      <c r="G277" s="4" t="s">
        <v>141</v>
      </c>
    </row>
    <row r="278" spans="2:7" x14ac:dyDescent="0.25">
      <c r="B278" s="4">
        <f>IF(ISNA(VLOOKUP(PGATour!C316,$G$6:$G$320,1,FALSE)),PGATour!C316,0)</f>
        <v>0</v>
      </c>
      <c r="G278" s="4" t="s">
        <v>287</v>
      </c>
    </row>
    <row r="279" spans="2:7" x14ac:dyDescent="0.25">
      <c r="B279" s="4">
        <f>IF(ISNA(VLOOKUP(PGATour!C317,$G$6:$G$320,1,FALSE)),PGATour!C317,0)</f>
        <v>0</v>
      </c>
      <c r="G279" s="4" t="s">
        <v>17</v>
      </c>
    </row>
    <row r="280" spans="2:7" x14ac:dyDescent="0.25">
      <c r="B280" s="4">
        <f>IF(ISNA(VLOOKUP(PGATour!C318,$G$6:$G$320,1,FALSE)),PGATour!C318,0)</f>
        <v>0</v>
      </c>
      <c r="G280" s="4" t="s">
        <v>2</v>
      </c>
    </row>
    <row r="281" spans="2:7" x14ac:dyDescent="0.25">
      <c r="B281" s="4">
        <f>IF(ISNA(VLOOKUP(PGATour!C319,$G$6:$G$320,1,FALSE)),PGATour!C319,0)</f>
        <v>0</v>
      </c>
      <c r="G281" s="4" t="s">
        <v>134</v>
      </c>
    </row>
    <row r="282" spans="2:7" x14ac:dyDescent="0.25">
      <c r="B282" s="4">
        <f>IF(ISNA(VLOOKUP(PGATour!C320,$G$6:$G$320,1,FALSE)),PGATour!C320,0)</f>
        <v>0</v>
      </c>
      <c r="G282" s="4" t="s">
        <v>288</v>
      </c>
    </row>
    <row r="283" spans="2:7" x14ac:dyDescent="0.25">
      <c r="B283" s="4">
        <f>IF(ISNA(VLOOKUP(PGATour!C321,$G$6:$G$320,1,FALSE)),PGATour!C321,0)</f>
        <v>0</v>
      </c>
      <c r="G283" s="4" t="s">
        <v>143</v>
      </c>
    </row>
    <row r="284" spans="2:7" x14ac:dyDescent="0.25">
      <c r="B284" s="4">
        <f>IF(ISNA(VLOOKUP(PGATour!C322,$G$6:$G$320,1,FALSE)),PGATour!C322,0)</f>
        <v>0</v>
      </c>
      <c r="G284" s="4" t="s">
        <v>30</v>
      </c>
    </row>
    <row r="285" spans="2:7" x14ac:dyDescent="0.25">
      <c r="B285" s="4">
        <f>IF(ISNA(VLOOKUP(PGATour!C323,$G$6:$G$320,1,FALSE)),PGATour!C323,0)</f>
        <v>0</v>
      </c>
      <c r="G285" s="4" t="s">
        <v>123</v>
      </c>
    </row>
    <row r="286" spans="2:7" x14ac:dyDescent="0.25">
      <c r="B286" s="4">
        <f>IF(ISNA(VLOOKUP(PGATour!C324,$G$6:$G$320,1,FALSE)),PGATour!C324,0)</f>
        <v>0</v>
      </c>
      <c r="G286" s="32" t="s">
        <v>325</v>
      </c>
    </row>
    <row r="287" spans="2:7" x14ac:dyDescent="0.25">
      <c r="B287" s="4">
        <f>IF(ISNA(VLOOKUP(PGATour!C325,$G$6:$G$320,1,FALSE)),PGATour!C325,0)</f>
        <v>0</v>
      </c>
      <c r="G287" s="32" t="s">
        <v>72</v>
      </c>
    </row>
    <row r="288" spans="2:7" x14ac:dyDescent="0.25">
      <c r="B288" s="4">
        <f>IF(ISNA(VLOOKUP(PGATour!C326,$G$6:$G$320,1,FALSE)),PGATour!C326,0)</f>
        <v>0</v>
      </c>
      <c r="G288" s="32" t="s">
        <v>138</v>
      </c>
    </row>
    <row r="289" spans="2:7" x14ac:dyDescent="0.25">
      <c r="B289" s="4">
        <f>IF(ISNA(VLOOKUP(PGATour!C327,$G$6:$G$320,1,FALSE)),PGATour!C327,0)</f>
        <v>0</v>
      </c>
      <c r="G289" s="32" t="s">
        <v>6</v>
      </c>
    </row>
    <row r="290" spans="2:7" x14ac:dyDescent="0.25">
      <c r="B290" s="4">
        <f>IF(ISNA(VLOOKUP(PGATour!C328,$G$6:$G$320,1,FALSE)),PGATour!C328,0)</f>
        <v>0</v>
      </c>
      <c r="G290" s="32" t="s">
        <v>294</v>
      </c>
    </row>
    <row r="291" spans="2:7" x14ac:dyDescent="0.25">
      <c r="B291" s="4">
        <f>IF(ISNA(VLOOKUP(PGATour!C329,$G$6:$G$320,1,FALSE)),PGATour!C329,0)</f>
        <v>0</v>
      </c>
      <c r="G291" t="s">
        <v>352</v>
      </c>
    </row>
    <row r="292" spans="2:7" x14ac:dyDescent="0.25">
      <c r="B292" s="4">
        <f>IF(ISNA(VLOOKUP(PGATour!C330,$G$6:$G$320,1,FALSE)),PGATour!C330,0)</f>
        <v>0</v>
      </c>
      <c r="G292" t="s">
        <v>340</v>
      </c>
    </row>
    <row r="293" spans="2:7" x14ac:dyDescent="0.25">
      <c r="B293" s="4">
        <f>IF(ISNA(VLOOKUP(PGATour!C331,$G$6:$G$320,1,FALSE)),PGATour!C331,0)</f>
        <v>0</v>
      </c>
      <c r="G293" t="s">
        <v>341</v>
      </c>
    </row>
    <row r="294" spans="2:7" x14ac:dyDescent="0.25">
      <c r="B294" s="4">
        <f>IF(ISNA(VLOOKUP(PGATour!C332,$G$6:$G$320,1,FALSE)),PGATour!C332,0)</f>
        <v>0</v>
      </c>
      <c r="G294" t="s">
        <v>351</v>
      </c>
    </row>
    <row r="295" spans="2:7" x14ac:dyDescent="0.25">
      <c r="B295" s="4">
        <f>IF(ISNA(VLOOKUP(PGATour!C333,$G$6:$G$320,1,FALSE)),PGATour!C333,0)</f>
        <v>0</v>
      </c>
      <c r="G295" t="s">
        <v>342</v>
      </c>
    </row>
    <row r="296" spans="2:7" x14ac:dyDescent="0.25">
      <c r="B296" s="4">
        <f>IF(ISNA(VLOOKUP(PGATour!C334,$G$6:$G$320,1,FALSE)),PGATour!C334,0)</f>
        <v>0</v>
      </c>
      <c r="G296" t="s">
        <v>338</v>
      </c>
    </row>
    <row r="297" spans="2:7" x14ac:dyDescent="0.25">
      <c r="B297" s="4">
        <f>IF(ISNA(VLOOKUP(PGATour!C335,$G$6:$G$320,1,FALSE)),PGATour!C335,0)</f>
        <v>0</v>
      </c>
      <c r="G297" t="s">
        <v>339</v>
      </c>
    </row>
    <row r="298" spans="2:7" x14ac:dyDescent="0.25">
      <c r="B298" s="4">
        <f>IF(ISNA(VLOOKUP(PGATour!C336,$G$6:$G$320,1,FALSE)),PGATour!C336,0)</f>
        <v>0</v>
      </c>
      <c r="G298" t="s">
        <v>353</v>
      </c>
    </row>
    <row r="299" spans="2:7" x14ac:dyDescent="0.25">
      <c r="B299" s="4">
        <f>IF(ISNA(VLOOKUP(PGATour!C337,$G$6:$G$320,1,FALSE)),PGATour!C337,0)</f>
        <v>0</v>
      </c>
      <c r="G299" t="s">
        <v>356</v>
      </c>
    </row>
    <row r="300" spans="2:7" x14ac:dyDescent="0.25">
      <c r="B300" s="4">
        <f>IF(ISNA(VLOOKUP(PGATour!C338,$G$6:$G$320,1,FALSE)),PGATour!C338,0)</f>
        <v>0</v>
      </c>
      <c r="G300" t="s">
        <v>354</v>
      </c>
    </row>
    <row r="301" spans="2:7" x14ac:dyDescent="0.25">
      <c r="B301" s="43">
        <f>IF(ISNA(VLOOKUP(PGATour!C339,$G$6:$G$320,1,FALSE)),PGATour!C339,0)</f>
        <v>0</v>
      </c>
      <c r="G301" t="s">
        <v>358</v>
      </c>
    </row>
    <row r="302" spans="2:7" x14ac:dyDescent="0.25">
      <c r="B302" s="43">
        <f>IF(ISNA(VLOOKUP(PGATour!C340,$G$6:$G$320,1,FALSE)),PGATour!C340,0)</f>
        <v>0</v>
      </c>
      <c r="G302" t="s">
        <v>359</v>
      </c>
    </row>
    <row r="303" spans="2:7" x14ac:dyDescent="0.25">
      <c r="G303" t="s">
        <v>336</v>
      </c>
    </row>
  </sheetData>
  <sortState ref="M6:M88">
    <sortCondition ref="M6:M88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Summary</vt:lpstr>
      <vt:lpstr>PGATour</vt:lpstr>
      <vt:lpstr>Results</vt:lpstr>
      <vt:lpstr>Totals</vt:lpstr>
      <vt:lpstr>Teams</vt:lpstr>
      <vt:lpstr>TeamDetail</vt:lpstr>
      <vt:lpstr>Wins</vt:lpstr>
      <vt:lpstr>EntryForm</vt:lpstr>
      <vt:lpstr>Checks</vt:lpstr>
      <vt:lpstr>TeamsRev</vt:lpstr>
      <vt:lpstr>PGATour!ExternalData_1</vt:lpstr>
      <vt:lpstr>PGATour!ExternalData_2</vt:lpstr>
      <vt:lpstr>PGATour!ExternalData_3</vt:lpstr>
      <vt:lpstr>PGATour!ExternalData_4</vt:lpstr>
      <vt:lpstr>PGATour!ExternalData_5</vt:lpstr>
      <vt:lpstr>PGATour!ExternalData_6</vt:lpstr>
      <vt:lpstr>PGATour!stat.109.html_2014_1</vt:lpstr>
      <vt:lpstr>TeamNames</vt:lpstr>
    </vt:vector>
  </TitlesOfParts>
  <Company>Aspen House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Alan Madill</cp:lastModifiedBy>
  <cp:lastPrinted>2015-05-07T18:13:37Z</cp:lastPrinted>
  <dcterms:created xsi:type="dcterms:W3CDTF">2014-01-07T21:03:39Z</dcterms:created>
  <dcterms:modified xsi:type="dcterms:W3CDTF">2015-06-04T17:35:26Z</dcterms:modified>
</cp:coreProperties>
</file>